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shoshia\Downloads\"/>
    </mc:Choice>
  </mc:AlternateContent>
  <xr:revisionPtr revIDLastSave="0" documentId="8_{A45CC83D-5356-425F-8B0C-605361398C89}" xr6:coauthVersionLast="47" xr6:coauthVersionMax="47" xr10:uidLastSave="{00000000-0000-0000-0000-000000000000}"/>
  <workbookProtection workbookPassword="81FA" lockStructure="1"/>
  <bookViews>
    <workbookView xWindow="-120" yWindow="-120" windowWidth="29040" windowHeight="15840" firstSheet="1" activeTab="1"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externalReferences>
    <externalReference r:id="rId14"/>
    <externalReference r:id="rId15"/>
  </externalReference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4" i="9" l="1"/>
  <c r="I37" i="9"/>
  <c r="I16" i="9"/>
  <c r="G44" i="9"/>
  <c r="G37" i="9"/>
  <c r="G16" i="9"/>
  <c r="E44" i="9"/>
  <c r="E37" i="9"/>
  <c r="E16"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15" i="9"/>
  <c r="C14" i="9"/>
  <c r="G44" i="8"/>
  <c r="G37" i="8"/>
  <c r="G30" i="8"/>
  <c r="G23" i="8"/>
  <c r="G16" i="8"/>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15" i="30"/>
  <c r="C14" i="30"/>
  <c r="K44" i="8"/>
  <c r="K37" i="8"/>
  <c r="K30" i="8"/>
  <c r="K23" i="8"/>
  <c r="K16" i="8"/>
  <c r="I44" i="8"/>
  <c r="I37" i="8"/>
  <c r="I30" i="8"/>
  <c r="I23" i="8"/>
  <c r="I16"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15" i="8"/>
  <c r="E14" i="8"/>
  <c r="I41" i="30"/>
  <c r="I35" i="30"/>
  <c r="I27" i="30"/>
  <c r="I20" i="30"/>
  <c r="BO16" i="31"/>
  <c r="BO17" i="31"/>
  <c r="BO20" i="31"/>
  <c r="BO22" i="31"/>
  <c r="BO23" i="31"/>
  <c r="BO24" i="31"/>
  <c r="BO27" i="31"/>
  <c r="BO29" i="31"/>
  <c r="BO30" i="31"/>
  <c r="BO31" i="31"/>
  <c r="BO34" i="31"/>
  <c r="BO35" i="31"/>
  <c r="BO36" i="31"/>
  <c r="BO37" i="31"/>
  <c r="BO38" i="31"/>
  <c r="BO41" i="31"/>
  <c r="BO43" i="31"/>
  <c r="BO44" i="31"/>
  <c r="BO15" i="31"/>
  <c r="AW15" i="31"/>
  <c r="AW14" i="31"/>
  <c r="AC38" i="31"/>
  <c r="AC29" i="31"/>
  <c r="AC22" i="31"/>
  <c r="AC15" i="31"/>
  <c r="Y29" i="31"/>
  <c r="Y22" i="31"/>
  <c r="Y15" i="31"/>
  <c r="W38" i="31"/>
  <c r="W30" i="31"/>
  <c r="W23" i="31"/>
  <c r="W16" i="31"/>
  <c r="U16" i="31"/>
  <c r="U17" i="31"/>
  <c r="U20" i="31"/>
  <c r="U21" i="31"/>
  <c r="U22" i="31"/>
  <c r="U23" i="31"/>
  <c r="U24" i="31"/>
  <c r="U27" i="31"/>
  <c r="U28" i="31"/>
  <c r="U29" i="31"/>
  <c r="U30" i="31"/>
  <c r="U31" i="31"/>
  <c r="U34" i="31"/>
  <c r="U35" i="31"/>
  <c r="U36" i="31"/>
  <c r="U37" i="31"/>
  <c r="U38" i="31"/>
  <c r="U41" i="31"/>
  <c r="U42" i="31"/>
  <c r="U43" i="31"/>
  <c r="U44" i="31"/>
  <c r="U15" i="31"/>
  <c r="U14" i="31"/>
  <c r="M16" i="31"/>
  <c r="M17" i="31"/>
  <c r="M20" i="31"/>
  <c r="M21" i="31"/>
  <c r="M22" i="31"/>
  <c r="M23" i="31"/>
  <c r="M24" i="31"/>
  <c r="M27" i="31"/>
  <c r="M28" i="31"/>
  <c r="M29" i="31"/>
  <c r="M30" i="31"/>
  <c r="M31" i="31"/>
  <c r="M34" i="31"/>
  <c r="M35" i="31"/>
  <c r="M36" i="31"/>
  <c r="M37" i="31"/>
  <c r="M38" i="31"/>
  <c r="M41" i="31"/>
  <c r="M42" i="31"/>
  <c r="M43" i="31"/>
  <c r="M44" i="31"/>
  <c r="M15" i="31"/>
  <c r="M14" i="31"/>
  <c r="M20" i="1"/>
  <c r="M21" i="1"/>
  <c r="M22" i="1"/>
  <c r="M23" i="1"/>
  <c r="M24" i="1"/>
  <c r="M27" i="1"/>
  <c r="M28" i="1"/>
  <c r="M29" i="1"/>
  <c r="M30" i="1"/>
  <c r="M31" i="1"/>
  <c r="M34" i="1"/>
  <c r="M35" i="1"/>
  <c r="M36" i="1"/>
  <c r="M37" i="1"/>
  <c r="M38" i="1"/>
  <c r="M41" i="1"/>
  <c r="M42" i="1"/>
  <c r="M43" i="1"/>
  <c r="M44" i="1"/>
  <c r="M15" i="1"/>
  <c r="M16" i="1"/>
  <c r="M17" i="1"/>
  <c r="M14" i="1"/>
  <c r="E44" i="1"/>
  <c r="E43" i="1"/>
  <c r="E42" i="1"/>
  <c r="E41" i="1"/>
  <c r="E40" i="1"/>
  <c r="E39" i="1"/>
  <c r="E38" i="1"/>
  <c r="E37" i="1"/>
  <c r="E36" i="1"/>
  <c r="E35" i="1"/>
  <c r="E34" i="1"/>
  <c r="E30" i="1"/>
  <c r="E26" i="1"/>
  <c r="E27" i="1"/>
  <c r="E28" i="1"/>
  <c r="E29" i="1"/>
  <c r="E31" i="1"/>
  <c r="E32" i="1"/>
  <c r="E33" i="1"/>
  <c r="E25" i="1"/>
  <c r="E24" i="1"/>
  <c r="E23" i="1"/>
  <c r="E22" i="1"/>
  <c r="E21" i="1"/>
  <c r="E20" i="1"/>
  <c r="E19" i="1"/>
  <c r="E18" i="1"/>
  <c r="E17" i="1"/>
  <c r="E16" i="1"/>
  <c r="E15" i="1"/>
  <c r="E14" i="1"/>
  <c r="I15" i="30"/>
  <c r="C44" i="1" l="1"/>
  <c r="C42" i="1"/>
  <c r="C43" i="1" l="1"/>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E45" i="1"/>
  <c r="E46" i="1"/>
  <c r="E47" i="1"/>
  <c r="E48" i="1"/>
  <c r="I48" i="15"/>
  <c r="I47" i="15"/>
  <c r="I46" i="15"/>
  <c r="I45" i="15"/>
  <c r="I48" i="1"/>
  <c r="I47" i="1"/>
  <c r="I46" i="1"/>
  <c r="I45" i="1"/>
  <c r="D1"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S48" i="31"/>
  <c r="Q48" i="31"/>
  <c r="O48" i="31"/>
  <c r="I48" i="31"/>
  <c r="G48" i="31"/>
  <c r="E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S47" i="31"/>
  <c r="Q47" i="31"/>
  <c r="O47" i="31"/>
  <c r="I47" i="31"/>
  <c r="G47" i="31"/>
  <c r="E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S46" i="31"/>
  <c r="Q46" i="31"/>
  <c r="O46" i="31"/>
  <c r="I46" i="31"/>
  <c r="G46" i="31"/>
  <c r="E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S45" i="31"/>
  <c r="Q45" i="31"/>
  <c r="O45" i="31"/>
  <c r="I45" i="31"/>
  <c r="G45" i="31"/>
  <c r="E45" i="31"/>
  <c r="D1" i="30"/>
  <c r="K48" i="30"/>
  <c r="I48" i="30"/>
  <c r="G48" i="30"/>
  <c r="E48" i="30"/>
  <c r="K47" i="30"/>
  <c r="I47" i="30"/>
  <c r="G47" i="30"/>
  <c r="E47" i="30"/>
  <c r="K46" i="30"/>
  <c r="I46" i="30"/>
  <c r="G46" i="30"/>
  <c r="E46" i="30"/>
  <c r="K45" i="30"/>
  <c r="I45" i="30"/>
  <c r="G45" i="30"/>
  <c r="E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W48" i="31" l="1"/>
  <c r="W45" i="31"/>
  <c r="W47" i="31"/>
  <c r="W46" i="31"/>
  <c r="M47" i="31" l="1"/>
  <c r="M46" i="31"/>
  <c r="M48" i="31"/>
  <c r="M45" i="31"/>
  <c r="U47" i="31"/>
  <c r="U48" i="31"/>
  <c r="U45" i="31"/>
  <c r="U46" i="31"/>
  <c r="E46" i="8" l="1"/>
  <c r="E48" i="8"/>
  <c r="E47" i="8"/>
  <c r="E45" i="8"/>
  <c r="C48" i="9"/>
  <c r="C45" i="9" l="1"/>
  <c r="C46" i="9"/>
  <c r="C47" i="9"/>
  <c r="C46" i="30"/>
  <c r="C47" i="30"/>
  <c r="C48" i="30"/>
  <c r="C45" i="30"/>
  <c r="C35" i="1"/>
  <c r="C35" i="31" s="1"/>
  <c r="C15" i="1"/>
  <c r="C15" i="31" s="1"/>
  <c r="C14" i="1"/>
  <c r="C14" i="31" s="1"/>
  <c r="C22" i="1"/>
  <c r="C22" i="31" s="1"/>
  <c r="C24" i="1"/>
  <c r="C24" i="31" s="1"/>
  <c r="C29" i="1" l="1"/>
  <c r="C29" i="31" s="1"/>
  <c r="C28" i="1"/>
  <c r="C28" i="31" s="1"/>
  <c r="C36" i="1"/>
  <c r="C36" i="31" s="1"/>
  <c r="C42" i="31"/>
  <c r="C32" i="1"/>
  <c r="C32" i="31" s="1"/>
  <c r="C16" i="1"/>
  <c r="C16" i="31" s="1"/>
  <c r="C17" i="1"/>
  <c r="C17" i="31" s="1"/>
  <c r="C43" i="31"/>
  <c r="C41" i="1"/>
  <c r="C41" i="31" s="1"/>
  <c r="C20" i="1"/>
  <c r="C20" i="31" s="1"/>
  <c r="C21" i="1"/>
  <c r="C21" i="31" s="1"/>
  <c r="C44" i="31"/>
  <c r="C25" i="1"/>
  <c r="C25" i="31" s="1"/>
  <c r="C26" i="1"/>
  <c r="C26" i="31" s="1"/>
  <c r="C18" i="1"/>
  <c r="C18" i="31" s="1"/>
  <c r="C19" i="1"/>
  <c r="C19" i="31" s="1"/>
  <c r="C34" i="1"/>
  <c r="C34" i="31" s="1"/>
  <c r="C30" i="1"/>
  <c r="C30" i="31" s="1"/>
  <c r="C38" i="1"/>
  <c r="C38" i="31" s="1"/>
  <c r="C23" i="1" l="1"/>
  <c r="C23" i="31" s="1"/>
  <c r="C39" i="1"/>
  <c r="C39" i="31" s="1"/>
  <c r="C33" i="1"/>
  <c r="C33" i="31" s="1"/>
  <c r="C40" i="1"/>
  <c r="C40" i="31" s="1"/>
  <c r="C37" i="1"/>
  <c r="C37" i="31" s="1"/>
  <c r="C31" i="1"/>
  <c r="C31" i="31" s="1"/>
  <c r="C27" i="1"/>
  <c r="C46" i="1" l="1"/>
  <c r="C27" i="31"/>
  <c r="C45" i="1"/>
  <c r="C48" i="1"/>
  <c r="C47" i="1"/>
  <c r="C48" i="31" l="1"/>
  <c r="C47" i="31"/>
  <c r="C45" i="31"/>
  <c r="C46" i="31"/>
</calcChain>
</file>

<file path=xl/sharedStrings.xml><?xml version="1.0" encoding="utf-8"?>
<sst xmlns="http://schemas.openxmlformats.org/spreadsheetml/2006/main" count="3215" uniqueCount="300">
  <si>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</si>
  <si>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</si>
  <si>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</si>
  <si>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</si>
  <si>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</si>
  <si>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</si>
  <si>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</si>
  <si>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</si>
  <si>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</si>
  <si>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</si>
  <si>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</si>
  <si>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</si>
  <si>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</si>
  <si>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</si>
  <si>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</si>
  <si>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</si>
  <si>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</si>
  <si>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</si>
  <si>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</si>
  <si>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</si>
  <si>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</si>
  <si>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</si>
  <si>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</si>
  <si>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</si>
  <si>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</si>
  <si>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</si>
  <si>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</si>
  <si>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</si>
  <si>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</si>
  <si>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</si>
  <si>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</si>
  <si>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</si>
  <si>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</si>
  <si>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</si>
  <si>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</si>
  <si>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</si>
  <si>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</si>
  <si>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</si>
  <si>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</si>
  <si>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</si>
  <si>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</si>
  <si>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</si>
  <si>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</si>
  <si>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</si>
  <si>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</si>
  <si>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</si>
  <si>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</si>
  <si>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</si>
  <si>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</si>
  <si>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</si>
  <si>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</si>
  <si>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</si>
  <si>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</si>
  <si>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</si>
  <si>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</si>
  <si>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</si>
  <si>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</si>
  <si>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</si>
  <si>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</si>
  <si>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</si>
  <si>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</si>
  <si>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</si>
  <si>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</si>
  <si>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</si>
  <si>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</si>
  <si>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</si>
  <si>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</si>
  <si>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</si>
  <si>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</si>
  <si>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</si>
  <si>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</si>
  <si>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</si>
  <si>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</si>
  <si>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</si>
  <si>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</si>
  <si>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</si>
  <si>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</si>
  <si>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</si>
  <si>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</si>
  <si>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</si>
  <si>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</si>
  <si>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</si>
  <si>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</si>
  <si>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</si>
  <si>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</si>
  <si>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</si>
  <si>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</si>
  <si>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</si>
  <si>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</si>
  <si>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</si>
  <si>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</si>
  <si>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</si>
  <si>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</si>
  <si>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</si>
  <si>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</si>
  <si>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</si>
  <si>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</si>
  <si>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</si>
  <si>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</si>
  <si>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</si>
  <si>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</si>
  <si>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</si>
  <si>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</si>
  <si>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</si>
  <si>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</si>
  <si>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</si>
  <si>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</si>
  <si>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</si>
  <si>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</si>
  <si>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</si>
  <si>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</si>
  <si>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</si>
  <si>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</si>
  <si>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</si>
  <si>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</si>
  <si>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</si>
  <si>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</si>
  <si>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</si>
  <si>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</si>
  <si>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</si>
  <si>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</si>
  <si>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</si>
  <si>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</si>
  <si>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</si>
  <si>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</si>
  <si>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</si>
  <si>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</si>
  <si>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</si>
  <si>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</si>
  <si>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</si>
  <si>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</si>
  <si>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</si>
  <si>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</si>
  <si>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</si>
  <si>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</si>
  <si>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</si>
  <si>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</si>
  <si>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</si>
  <si>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</si>
  <si>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</si>
  <si>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</si>
  <si>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</si>
  <si>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</si>
  <si>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</si>
  <si>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</si>
  <si>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</si>
  <si>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</si>
  <si>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</si>
  <si>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</si>
  <si>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</si>
  <si>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</si>
  <si>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</si>
  <si>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</si>
  <si>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</si>
  <si>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</si>
  <si>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</si>
  <si>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</si>
  <si>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</si>
  <si>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</si>
  <si>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</si>
  <si>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</si>
  <si>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</si>
  <si>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</si>
  <si>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</si>
  <si>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</si>
  <si>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</si>
  <si>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</si>
  <si>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</si>
  <si>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</si>
  <si>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</si>
  <si>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</si>
  <si>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</si>
  <si>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</si>
  <si>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</si>
  <si>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</si>
  <si>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</si>
  <si>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</si>
  <si>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</si>
  <si>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</si>
  <si>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</si>
  <si>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</si>
  <si>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</si>
  <si>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</si>
  <si>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</si>
  <si>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</si>
  <si>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</si>
  <si>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</si>
  <si>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</si>
  <si>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</si>
  <si>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</si>
  <si>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</si>
  <si>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</si>
  <si>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</si>
  <si>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</si>
  <si>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</si>
  <si>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</si>
  <si>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</si>
  <si>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</si>
  <si>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</si>
  <si>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</si>
  <si>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</si>
  <si>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</si>
  <si>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</si>
  <si>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</si>
  <si>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</si>
  <si>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</si>
  <si>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</si>
  <si>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</si>
  <si>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</si>
  <si>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</si>
  <si>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</si>
  <si>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</si>
  <si>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</si>
  <si>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</si>
  <si>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</si>
  <si>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</si>
  <si>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</si>
  <si>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</si>
  <si>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</si>
  <si>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</si>
  <si>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</si>
  <si>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</si>
  <si>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</si>
  <si>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</si>
  <si>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</si>
  <si>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</si>
  <si>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</si>
  <si>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</si>
  <si>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</si>
  <si>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</si>
  <si>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</si>
  <si>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</si>
  <si>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</si>
  <si>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</si>
  <si>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</si>
  <si>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</si>
  <si>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</si>
  <si>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</si>
  <si>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</si>
  <si>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</si>
  <si>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</si>
  <si>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</si>
  <si>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</si>
  <si>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</si>
  <si>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</si>
  <si>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</si>
  <si>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</si>
  <si>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</si>
  <si>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</si>
  <si>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</si>
  <si>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</si>
  <si>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</si>
  <si>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</si>
  <si>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</si>
  <si>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</si>
  <si>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</si>
  <si>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</si>
  <si>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</si>
  <si>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</si>
  <si>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</si>
  <si>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</si>
  <si>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</si>
  <si>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</si>
  <si>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</si>
  <si>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</si>
  <si>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</si>
  <si>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</si>
  <si>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</si>
  <si>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</si>
  <si>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</si>
  <si>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</si>
  <si>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</si>
  <si>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</si>
  <si>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</si>
  <si>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</si>
  <si>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</si>
  <si>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</si>
  <si>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איילון</t>
  </si>
  <si>
    <t>363</t>
  </si>
  <si>
    <t>364</t>
  </si>
  <si>
    <t>365</t>
  </si>
  <si>
    <t>366</t>
  </si>
  <si>
    <t>367</t>
  </si>
  <si>
    <t>368</t>
  </si>
  <si>
    <t>369</t>
  </si>
  <si>
    <t>370</t>
  </si>
  <si>
    <t>דיגום ואנליזה בנקודת דיגום ו' - בוצה מריאקטור עיכול אנאירובי בסיום תהליך העיכול</t>
  </si>
  <si>
    <t>20&gt;</t>
  </si>
  <si>
    <t>0.3&gt;</t>
  </si>
  <si>
    <t>0.4&gt;</t>
  </si>
  <si>
    <t>&lt;0.125</t>
  </si>
  <si>
    <t>&lt;0.500</t>
  </si>
  <si>
    <t>&lt;1.000</t>
  </si>
  <si>
    <t>&lt;21.90</t>
  </si>
  <si>
    <t>0.02&gt;</t>
  </si>
  <si>
    <t>0.05&gt;</t>
  </si>
  <si>
    <t>0.001;&gt;</t>
  </si>
  <si>
    <t>0.01&gt;</t>
  </si>
  <si>
    <t>0.10&gt;</t>
  </si>
  <si>
    <t>0.40&gt;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</si>
</sst>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_ ;\-#,##0\ "/>
    <numFmt numFmtId="167" formatCode="0.0%"/>
    <numFmt numFmtId="168" formatCode="#,##0.0"/>
  </numFmts>
  <fonts count="32"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font>
    <font>
      <sz val="1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164" fontId="30" fillId="0" borderId="0" applyFont="0" applyFill="0" applyBorder="0" applyAlignment="0" applyProtection="0"/>
    <xf numFmtId="9" fontId="31" fillId="0" borderId="0" applyFont="0" applyFill="0" applyBorder="0" applyAlignment="0" applyProtection="0"/>
  </cellStyleXfs>
  <cellXfs count="236">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5" fontId="1" fillId="5" borderId="1" xfId="0" applyNumberFormat="1" applyFont="1" applyFill="1" applyBorder="1" applyAlignment="1">
      <alignment horizontal="center" vertical="center" readingOrder="2"/>
    </xf>
    <xf numFmtId="165"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 fontId="7" fillId="0" borderId="1" xfId="0" applyNumberFormat="1" applyFont="1" applyBorder="1" applyAlignment="1" applyProtection="1">
      <alignment vertical="center" readingOrder="2"/>
      <protection locked="0"/>
    </xf>
    <xf numFmtId="9" fontId="7" fillId="0" borderId="1" xfId="0" applyNumberFormat="1" applyFont="1" applyBorder="1" applyAlignment="1" applyProtection="1">
      <alignment horizontal="center"/>
      <protection locked="0"/>
    </xf>
    <xf numFmtId="9" fontId="1" fillId="0" borderId="1" xfId="0" applyNumberFormat="1" applyFont="1" applyBorder="1" applyAlignment="1" applyProtection="1">
      <alignment vertical="center"/>
      <protection locked="0"/>
    </xf>
    <xf numFmtId="166" fontId="7" fillId="0" borderId="19" xfId="0" applyNumberFormat="1" applyFont="1" applyBorder="1" applyAlignment="1" applyProtection="1">
      <alignment horizontal="center" vertical="center"/>
      <protection locked="0"/>
    </xf>
    <xf numFmtId="167" fontId="7" fillId="0" borderId="19" xfId="2" applyNumberFormat="1" applyFont="1" applyBorder="1" applyAlignment="1" applyProtection="1">
      <alignment horizontal="center"/>
      <protection locked="0"/>
    </xf>
    <xf numFmtId="9" fontId="7" fillId="0" borderId="19" xfId="2" applyNumberFormat="1" applyFont="1" applyBorder="1" applyAlignment="1" applyProtection="1">
      <alignment horizontal="center"/>
      <protection locked="0"/>
    </xf>
    <xf numFmtId="9" fontId="1" fillId="0" borderId="1" xfId="0" applyNumberFormat="1" applyFont="1" applyBorder="1" applyAlignment="1" applyProtection="1">
      <alignment vertical="center" readingOrder="2"/>
      <protection locked="0"/>
    </xf>
    <xf numFmtId="9" fontId="7" fillId="0" borderId="1" xfId="2" applyNumberFormat="1" applyFont="1" applyBorder="1" applyAlignment="1" applyProtection="1">
      <alignment horizontal="center"/>
      <protection locked="0"/>
    </xf>
    <xf numFmtId="166" fontId="1" fillId="0" borderId="1" xfId="0" applyNumberFormat="1" applyFont="1" applyBorder="1" applyAlignment="1" applyProtection="1">
      <alignment vertical="center" readingOrder="2"/>
      <protection locked="0"/>
    </xf>
    <xf numFmtId="168" fontId="7" fillId="0" borderId="24" xfId="2"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7" fillId="0" borderId="26" xfId="0" applyFont="1" applyBorder="1" applyAlignment="1" applyProtection="1">
      <alignment horizontal="center" vertical="center"/>
      <protection locked="0"/>
    </xf>
    <xf numFmtId="3" fontId="1" fillId="0" borderId="1" xfId="0" applyNumberFormat="1" applyFont="1" applyBorder="1" applyAlignment="1" applyProtection="1">
      <alignment vertical="center"/>
      <protection locked="0"/>
    </xf>
    <xf numFmtId="4" fontId="1" fillId="0" borderId="1" xfId="0" applyNumberFormat="1" applyFont="1" applyBorder="1" applyAlignment="1" applyProtection="1">
      <alignment vertical="center"/>
      <protection locked="0"/>
    </xf>
    <xf numFmtId="168" fontId="1" fillId="0" borderId="1" xfId="0" applyNumberFormat="1" applyFont="1" applyBorder="1" applyAlignment="1" applyProtection="1">
      <alignment vertical="center"/>
      <protection locked="0"/>
    </xf>
    <xf numFmtId="168" fontId="7" fillId="0" borderId="28" xfId="0" applyNumberFormat="1" applyFont="1" applyBorder="1" applyAlignment="1" applyProtection="1">
      <alignment horizontal="center" vertical="center"/>
      <protection locked="0"/>
    </xf>
    <xf numFmtId="3" fontId="7" fillId="0" borderId="1" xfId="0" applyNumberFormat="1" applyFont="1" applyBorder="1" applyAlignment="1" applyProtection="1">
      <alignment vertical="center" readingOrder="2"/>
      <protection locked="0"/>
    </xf>
    <xf numFmtId="167" fontId="7" fillId="0" borderId="26" xfId="0" applyNumberFormat="1" applyFont="1" applyBorder="1" applyAlignment="1" applyProtection="1">
      <alignment horizontal="center" vertical="center"/>
      <protection locked="0"/>
    </xf>
    <xf numFmtId="167" fontId="7" fillId="0" borderId="26" xfId="2" applyNumberFormat="1" applyFont="1" applyBorder="1" applyAlignment="1" applyProtection="1">
      <alignment horizontal="center" vertical="center"/>
      <protection locked="0"/>
    </xf>
    <xf numFmtId="167" fontId="7" fillId="0" borderId="28" xfId="2" applyNumberFormat="1" applyFont="1" applyBorder="1" applyAlignment="1" applyProtection="1">
      <alignment horizontal="center" vertical="center"/>
      <protection locked="0"/>
    </xf>
    <xf numFmtId="167" fontId="7"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vertical="center" wrapText="1"/>
      <protection locked="0"/>
    </xf>
    <xf numFmtId="167" fontId="7" fillId="0" borderId="1" xfId="2" applyNumberFormat="1" applyFont="1" applyBorder="1" applyAlignment="1" applyProtection="1">
      <alignment horizontal="center"/>
      <protection locked="0"/>
    </xf>
    <xf numFmtId="167" fontId="7" fillId="0" borderId="28" xfId="3" applyNumberFormat="1" applyFont="1" applyBorder="1" applyAlignment="1" applyProtection="1">
      <alignment horizontal="center" vertical="center"/>
      <protection locked="0"/>
    </xf>
    <xf numFmtId="167" fontId="0" fillId="0" borderId="1" xfId="2" applyNumberFormat="1" applyFont="1" applyBorder="1" applyAlignment="1" applyProtection="1">
      <alignment horizontal="center"/>
      <protection locked="0"/>
    </xf>
    <xf numFmtId="167" fontId="0" fillId="0" borderId="19" xfId="0" applyNumberFormat="1" applyBorder="1" applyAlignment="1" applyProtection="1">
      <alignment horizontal="center" vertical="center" wrapText="1"/>
      <protection locked="0"/>
    </xf>
    <xf numFmtId="9" fontId="7" fillId="0" borderId="19" xfId="0" applyNumberFormat="1" applyFont="1" applyBorder="1" applyAlignment="1" applyProtection="1">
      <alignment horizontal="center"/>
      <protection locked="0"/>
    </xf>
    <xf numFmtId="167" fontId="7" fillId="0" borderId="1" xfId="3" applyNumberFormat="1" applyFont="1" applyBorder="1" applyAlignment="1" applyProtection="1">
      <alignment horizontal="center"/>
      <protection locked="0"/>
    </xf>
    <xf numFmtId="4" fontId="7" fillId="0" borderId="1" xfId="0" applyNumberFormat="1" applyFont="1" applyBorder="1" applyAlignment="1" applyProtection="1">
      <alignment vertical="center" readingOrder="2"/>
      <protection locked="0"/>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5" fontId="3" fillId="5" borderId="25" xfId="0" applyNumberFormat="1" applyFont="1" applyFill="1" applyBorder="1" applyAlignment="1">
      <alignment horizontal="center" vertical="center" wrapText="1" readingOrder="2"/>
    </xf>
    <xf numFmtId="165" fontId="3" fillId="5" borderId="26" xfId="0" applyNumberFormat="1" applyFont="1" applyFill="1" applyBorder="1" applyAlignment="1">
      <alignment horizontal="center" vertical="center" wrapText="1" readingOrder="2"/>
    </xf>
    <xf numFmtId="0" fontId="3" fillId="0" borderId="0" xfId="0" applyFont="1" applyAlignment="1">
      <alignment horizontal="center" vertical="center" wrapText="1" readingOrder="2"/>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cellXfs>
  <cellStyles count="4">
    <cellStyle name="Comma" xfId="2" builtinId="3"/>
    <cellStyle name="Normal" xfId="0" builtinId="0"/>
    <cellStyle name="Percent" xfId="3" builtinId="5"/>
    <cellStyle name="היפר-קישור" xfId="1" builtinId="8"/>
  </cellStyles>
  <dxfs count="733">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i val="0"/>
        <condense val="0"/>
        <extend val="0"/>
        <color indexed="10"/>
      </font>
    </dxf>
    <dxf>
      <font>
        <b/>
        <i val="0"/>
        <condense val="0"/>
        <extend val="0"/>
        <color indexed="2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598" name="Picture 10">
          <a:extLst>
            <a:ext uri="{FF2B5EF4-FFF2-40B4-BE49-F238E27FC236}">
              <a16:creationId xmlns:a16="http://schemas.microsoft.com/office/drawing/2014/main" id="{00000000-0008-0000-01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1488;&#1497;&#1500;&#1493;&#1503;\2024\&#1491;&#1493;&#1495;&#1493;&#1514;%202024\&#1497;&#1493;&#1500;&#1497;2024.xls" TargetMode="External"/><Relationship Id="rId1" Type="http://schemas.openxmlformats.org/officeDocument/2006/relationships/externalLinkPath" Target="file:///S:\&#1488;&#1497;&#1500;&#1493;&#1503;\2024\&#1491;&#1493;&#1495;&#1493;&#1514;%202024\&#1497;&#1493;&#1500;&#1497;202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1488;&#1497;&#1500;&#1493;&#1503;\2024\&#1505;&#1508;&#1497;&#1511;&#1493;&#1514;%20%202024.xls" TargetMode="External"/><Relationship Id="rId1" Type="http://schemas.openxmlformats.org/officeDocument/2006/relationships/externalLinkPath" Target="file:///S:\&#1488;&#1497;&#1500;&#1493;&#1503;\2024\&#1505;&#1508;&#1497;&#1511;&#1493;&#1514;%20%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M COD"/>
      <sheetName val="F-M BOD"/>
      <sheetName val=" BOD-COD כניסה"/>
      <sheetName val="ביוב גולמי I"/>
      <sheetName val="תהליך קו מים P"/>
      <sheetName val="קולחים S"/>
      <sheetName val="תהליך קו בוצה"/>
      <sheetName val="ספיקה חודשית שפכים"/>
      <sheetName val="צנטרפוגות"/>
      <sheetName val="פולימרים"/>
      <sheetName val="סולר"/>
      <sheetName val="ביוגז"/>
      <sheetName val="גיליון1"/>
    </sheetNames>
    <sheetDataSet>
      <sheetData sheetId="0" refreshError="1"/>
      <sheetData sheetId="1" refreshError="1"/>
      <sheetData sheetId="2" refreshError="1"/>
      <sheetData sheetId="3">
        <row r="3">
          <cell r="B3">
            <v>71890</v>
          </cell>
          <cell r="P3">
            <v>7.89</v>
          </cell>
        </row>
        <row r="4">
          <cell r="B4">
            <v>74450</v>
          </cell>
          <cell r="P4">
            <v>7.77</v>
          </cell>
        </row>
        <row r="5">
          <cell r="B5">
            <v>77012</v>
          </cell>
          <cell r="P5">
            <v>7.83</v>
          </cell>
        </row>
        <row r="6">
          <cell r="B6">
            <v>76431</v>
          </cell>
          <cell r="P6">
            <v>7.55</v>
          </cell>
        </row>
        <row r="7">
          <cell r="B7">
            <v>85233</v>
          </cell>
        </row>
        <row r="8">
          <cell r="B8">
            <v>65495</v>
          </cell>
        </row>
        <row r="9">
          <cell r="B9">
            <v>79300</v>
          </cell>
          <cell r="P9">
            <v>8.15</v>
          </cell>
        </row>
        <row r="10">
          <cell r="B10">
            <v>77337</v>
          </cell>
          <cell r="P10">
            <v>7.76</v>
          </cell>
        </row>
        <row r="11">
          <cell r="B11">
            <v>75947</v>
          </cell>
          <cell r="P11">
            <v>7.12</v>
          </cell>
        </row>
        <row r="12">
          <cell r="B12">
            <v>74146</v>
          </cell>
          <cell r="P12">
            <v>7.71</v>
          </cell>
        </row>
        <row r="13">
          <cell r="B13">
            <v>75462</v>
          </cell>
          <cell r="P13">
            <v>7.47</v>
          </cell>
        </row>
        <row r="15">
          <cell r="B15">
            <v>65249</v>
          </cell>
        </row>
        <row r="16">
          <cell r="B16">
            <v>77853</v>
          </cell>
          <cell r="P16">
            <v>8.19</v>
          </cell>
        </row>
        <row r="17">
          <cell r="B17">
            <v>73800</v>
          </cell>
          <cell r="P17">
            <v>7.76</v>
          </cell>
        </row>
        <row r="18">
          <cell r="B18">
            <v>74107</v>
          </cell>
          <cell r="P18">
            <v>7.54</v>
          </cell>
        </row>
        <row r="19">
          <cell r="B19">
            <v>68391</v>
          </cell>
          <cell r="P19">
            <v>7.89</v>
          </cell>
        </row>
        <row r="20">
          <cell r="B20">
            <v>63522</v>
          </cell>
          <cell r="P20">
            <v>7.92</v>
          </cell>
        </row>
        <row r="21">
          <cell r="B21">
            <v>68888</v>
          </cell>
        </row>
        <row r="22">
          <cell r="B22">
            <v>58274</v>
          </cell>
        </row>
        <row r="23">
          <cell r="B23">
            <v>65840</v>
          </cell>
          <cell r="P23">
            <v>7.76</v>
          </cell>
        </row>
        <row r="24">
          <cell r="B24">
            <v>67474</v>
          </cell>
          <cell r="P24">
            <v>7.12</v>
          </cell>
        </row>
        <row r="25">
          <cell r="B25">
            <v>73684</v>
          </cell>
          <cell r="P25">
            <v>6.88</v>
          </cell>
        </row>
        <row r="26">
          <cell r="B26">
            <v>75754</v>
          </cell>
          <cell r="P26">
            <v>7.51</v>
          </cell>
        </row>
        <row r="27">
          <cell r="B27">
            <v>74308</v>
          </cell>
          <cell r="P27">
            <v>7.27</v>
          </cell>
        </row>
        <row r="28">
          <cell r="B28">
            <v>84142</v>
          </cell>
        </row>
        <row r="29">
          <cell r="B29">
            <v>65175</v>
          </cell>
        </row>
        <row r="30">
          <cell r="B30">
            <v>77711</v>
          </cell>
          <cell r="P30">
            <v>7.68</v>
          </cell>
        </row>
        <row r="31">
          <cell r="B31">
            <v>76061</v>
          </cell>
          <cell r="P31">
            <v>7.64</v>
          </cell>
        </row>
        <row r="32">
          <cell r="B32">
            <v>74379</v>
          </cell>
          <cell r="P32">
            <v>7.48</v>
          </cell>
        </row>
        <row r="33">
          <cell r="B33">
            <v>77813</v>
          </cell>
          <cell r="P33">
            <v>7.64</v>
          </cell>
        </row>
      </sheetData>
      <sheetData sheetId="4"/>
      <sheetData sheetId="5">
        <row r="2">
          <cell r="I2">
            <v>8.09</v>
          </cell>
          <cell r="M2">
            <v>0.94</v>
          </cell>
        </row>
        <row r="3">
          <cell r="B3">
            <v>6</v>
          </cell>
          <cell r="C3">
            <v>30</v>
          </cell>
          <cell r="I3">
            <v>8.24</v>
          </cell>
          <cell r="L3">
            <v>1.508</v>
          </cell>
          <cell r="M3">
            <v>0.92</v>
          </cell>
        </row>
        <row r="4">
          <cell r="E4">
            <v>1</v>
          </cell>
          <cell r="I4">
            <v>8.36</v>
          </cell>
          <cell r="L4">
            <v>1.4590000000000001</v>
          </cell>
          <cell r="M4">
            <v>0.85</v>
          </cell>
        </row>
        <row r="5">
          <cell r="I5">
            <v>7.64</v>
          </cell>
          <cell r="L5">
            <v>1.5209999999999999</v>
          </cell>
          <cell r="M5">
            <v>0.56000000000000005</v>
          </cell>
        </row>
        <row r="8">
          <cell r="I8">
            <v>8.2100000000000009</v>
          </cell>
          <cell r="L8">
            <v>1.4279999999999999</v>
          </cell>
          <cell r="M8">
            <v>0.68</v>
          </cell>
        </row>
        <row r="9">
          <cell r="I9">
            <v>8.18</v>
          </cell>
          <cell r="M9">
            <v>0.85</v>
          </cell>
        </row>
        <row r="10">
          <cell r="B10">
            <v>5</v>
          </cell>
          <cell r="C10">
            <v>20</v>
          </cell>
          <cell r="I10">
            <v>8.19</v>
          </cell>
          <cell r="L10">
            <v>1.4079999999999999</v>
          </cell>
          <cell r="M10">
            <v>0.82</v>
          </cell>
        </row>
        <row r="11">
          <cell r="E11">
            <v>1</v>
          </cell>
          <cell r="I11">
            <v>8.26</v>
          </cell>
          <cell r="L11">
            <v>1.4039999999999999</v>
          </cell>
          <cell r="M11">
            <v>0.69</v>
          </cell>
        </row>
        <row r="12">
          <cell r="I12">
            <v>8.15</v>
          </cell>
          <cell r="L12">
            <v>1.4330000000000001</v>
          </cell>
          <cell r="M12">
            <v>0.85</v>
          </cell>
        </row>
        <row r="15">
          <cell r="I15">
            <v>8.3000000000000007</v>
          </cell>
          <cell r="L15">
            <v>1.3520000000000001</v>
          </cell>
          <cell r="M15">
            <v>0.76</v>
          </cell>
        </row>
        <row r="16">
          <cell r="I16">
            <v>8.27</v>
          </cell>
          <cell r="M16">
            <v>0.93</v>
          </cell>
        </row>
        <row r="17">
          <cell r="B17">
            <v>6</v>
          </cell>
          <cell r="C17">
            <v>14</v>
          </cell>
          <cell r="I17">
            <v>8.34</v>
          </cell>
          <cell r="L17">
            <v>1.4019999999999999</v>
          </cell>
          <cell r="M17">
            <v>0.78</v>
          </cell>
        </row>
        <row r="18">
          <cell r="E18">
            <v>1</v>
          </cell>
          <cell r="I18">
            <v>8.39</v>
          </cell>
          <cell r="L18">
            <v>1.4470000000000001</v>
          </cell>
          <cell r="M18">
            <v>0.6</v>
          </cell>
        </row>
        <row r="19">
          <cell r="I19">
            <v>7.92</v>
          </cell>
          <cell r="L19">
            <v>1.48</v>
          </cell>
          <cell r="M19">
            <v>0.7</v>
          </cell>
        </row>
        <row r="22">
          <cell r="I22">
            <v>7.8</v>
          </cell>
          <cell r="L22">
            <v>1.2689999999999999</v>
          </cell>
          <cell r="M22">
            <v>0.48</v>
          </cell>
        </row>
        <row r="23">
          <cell r="I23">
            <v>7.55</v>
          </cell>
          <cell r="L23">
            <v>1.2949999999999999</v>
          </cell>
          <cell r="M23">
            <v>0.88</v>
          </cell>
        </row>
        <row r="24">
          <cell r="I24">
            <v>7.81</v>
          </cell>
          <cell r="L24">
            <v>1.3580000000000001</v>
          </cell>
          <cell r="M24">
            <v>0.95</v>
          </cell>
        </row>
        <row r="25">
          <cell r="I25">
            <v>8.01</v>
          </cell>
          <cell r="L25">
            <v>1.415</v>
          </cell>
          <cell r="M25">
            <v>1.19</v>
          </cell>
        </row>
        <row r="26">
          <cell r="C26">
            <v>15</v>
          </cell>
          <cell r="E26">
            <v>1</v>
          </cell>
          <cell r="I26">
            <v>7.92</v>
          </cell>
          <cell r="L26">
            <v>1.45</v>
          </cell>
          <cell r="M26">
            <v>1.05</v>
          </cell>
        </row>
        <row r="29">
          <cell r="I29">
            <v>7.99</v>
          </cell>
          <cell r="L29">
            <v>1.2769999999999999</v>
          </cell>
          <cell r="M29">
            <v>0.76</v>
          </cell>
        </row>
        <row r="30">
          <cell r="I30">
            <v>8.01</v>
          </cell>
          <cell r="M30">
            <v>0.85</v>
          </cell>
        </row>
        <row r="31">
          <cell r="I31">
            <v>7.98</v>
          </cell>
          <cell r="L31">
            <v>1.3640000000000001</v>
          </cell>
          <cell r="M31">
            <v>0.79</v>
          </cell>
        </row>
        <row r="32">
          <cell r="I32">
            <v>8.0299999999999994</v>
          </cell>
          <cell r="L32">
            <v>1.365</v>
          </cell>
          <cell r="M32">
            <v>0.79</v>
          </cell>
        </row>
      </sheetData>
      <sheetData sheetId="6">
        <row r="2">
          <cell r="S2">
            <v>1090</v>
          </cell>
        </row>
        <row r="3">
          <cell r="S3">
            <v>905</v>
          </cell>
        </row>
        <row r="4">
          <cell r="S4">
            <v>989</v>
          </cell>
        </row>
        <row r="5">
          <cell r="S5">
            <v>664</v>
          </cell>
        </row>
        <row r="6">
          <cell r="S6">
            <v>273</v>
          </cell>
        </row>
        <row r="7">
          <cell r="S7">
            <v>380</v>
          </cell>
        </row>
        <row r="8">
          <cell r="S8">
            <v>866</v>
          </cell>
        </row>
        <row r="9">
          <cell r="S9">
            <v>771</v>
          </cell>
        </row>
        <row r="10">
          <cell r="S10">
            <v>290</v>
          </cell>
        </row>
        <row r="11">
          <cell r="S11">
            <v>930</v>
          </cell>
        </row>
        <row r="12">
          <cell r="S12">
            <v>748</v>
          </cell>
        </row>
        <row r="13">
          <cell r="S13">
            <v>380</v>
          </cell>
        </row>
        <row r="14">
          <cell r="S14">
            <v>590</v>
          </cell>
        </row>
        <row r="15">
          <cell r="S15">
            <v>702</v>
          </cell>
        </row>
        <row r="16">
          <cell r="S16">
            <v>369</v>
          </cell>
        </row>
        <row r="17">
          <cell r="S17">
            <v>397</v>
          </cell>
        </row>
        <row r="18">
          <cell r="S18">
            <v>292</v>
          </cell>
        </row>
        <row r="19">
          <cell r="S19">
            <v>199</v>
          </cell>
        </row>
        <row r="20">
          <cell r="S20">
            <v>224</v>
          </cell>
        </row>
        <row r="21">
          <cell r="S21">
            <v>193</v>
          </cell>
        </row>
        <row r="22">
          <cell r="S22">
            <v>539</v>
          </cell>
        </row>
        <row r="23">
          <cell r="S23">
            <v>635</v>
          </cell>
        </row>
        <row r="24">
          <cell r="S24">
            <v>600</v>
          </cell>
        </row>
        <row r="25">
          <cell r="S25">
            <v>495</v>
          </cell>
        </row>
        <row r="26">
          <cell r="S26">
            <v>636</v>
          </cell>
        </row>
        <row r="27">
          <cell r="S27">
            <v>487</v>
          </cell>
        </row>
        <row r="28">
          <cell r="S28">
            <v>354</v>
          </cell>
        </row>
        <row r="29">
          <cell r="S29">
            <v>579</v>
          </cell>
        </row>
        <row r="30">
          <cell r="S30">
            <v>645</v>
          </cell>
        </row>
        <row r="31">
          <cell r="S31">
            <v>657</v>
          </cell>
        </row>
        <row r="32">
          <cell r="S32">
            <v>469</v>
          </cell>
        </row>
      </sheetData>
      <sheetData sheetId="7"/>
      <sheetData sheetId="8">
        <row r="2">
          <cell r="B2">
            <v>920</v>
          </cell>
          <cell r="I2">
            <v>113.3837837837838</v>
          </cell>
        </row>
        <row r="3">
          <cell r="B3">
            <v>897</v>
          </cell>
          <cell r="I3">
            <v>110.54918918918921</v>
          </cell>
        </row>
        <row r="4">
          <cell r="B4">
            <v>886</v>
          </cell>
          <cell r="I4">
            <v>109.19351351351352</v>
          </cell>
        </row>
        <row r="5">
          <cell r="B5">
            <v>1012</v>
          </cell>
          <cell r="I5">
            <v>124.72216216216219</v>
          </cell>
        </row>
        <row r="6">
          <cell r="B6">
            <v>279</v>
          </cell>
          <cell r="I6">
            <v>34.384864864864866</v>
          </cell>
        </row>
        <row r="7">
          <cell r="B7">
            <v>0</v>
          </cell>
          <cell r="I7">
            <v>0</v>
          </cell>
        </row>
        <row r="8">
          <cell r="B8">
            <v>861</v>
          </cell>
          <cell r="I8">
            <v>106.11243243243244</v>
          </cell>
        </row>
        <row r="9">
          <cell r="B9">
            <v>701</v>
          </cell>
          <cell r="I9">
            <v>86.39351351351354</v>
          </cell>
        </row>
        <row r="10">
          <cell r="B10">
            <v>696</v>
          </cell>
          <cell r="I10">
            <v>85.777297297297324</v>
          </cell>
        </row>
        <row r="11">
          <cell r="B11">
            <v>113</v>
          </cell>
          <cell r="I11">
            <v>13.926486486486489</v>
          </cell>
        </row>
        <row r="12">
          <cell r="B12">
            <v>0</v>
          </cell>
          <cell r="I12">
            <v>0</v>
          </cell>
        </row>
        <row r="13">
          <cell r="B13">
            <v>0</v>
          </cell>
          <cell r="I13">
            <v>0</v>
          </cell>
        </row>
        <row r="14">
          <cell r="B14">
            <v>0</v>
          </cell>
          <cell r="I14">
            <v>0</v>
          </cell>
        </row>
        <row r="15">
          <cell r="B15">
            <v>0</v>
          </cell>
          <cell r="I15">
            <v>0</v>
          </cell>
        </row>
        <row r="16">
          <cell r="B16">
            <v>0</v>
          </cell>
          <cell r="I16">
            <v>0</v>
          </cell>
        </row>
        <row r="17">
          <cell r="B17">
            <v>0</v>
          </cell>
          <cell r="I17">
            <v>0</v>
          </cell>
        </row>
        <row r="18">
          <cell r="B18">
            <v>0</v>
          </cell>
          <cell r="I18">
            <v>0</v>
          </cell>
        </row>
        <row r="19">
          <cell r="B19">
            <v>0</v>
          </cell>
          <cell r="I19">
            <v>0</v>
          </cell>
        </row>
        <row r="20">
          <cell r="B20">
            <v>8</v>
          </cell>
          <cell r="I20">
            <v>0.9859459459459462</v>
          </cell>
        </row>
        <row r="21">
          <cell r="B21">
            <v>0</v>
          </cell>
          <cell r="I21">
            <v>0</v>
          </cell>
        </row>
        <row r="22">
          <cell r="B22">
            <v>561</v>
          </cell>
          <cell r="I22">
            <v>69.139459459459488</v>
          </cell>
        </row>
        <row r="23">
          <cell r="B23">
            <v>680</v>
          </cell>
          <cell r="I23">
            <v>83.805405405405423</v>
          </cell>
        </row>
        <row r="24">
          <cell r="B24">
            <v>580</v>
          </cell>
          <cell r="I24">
            <v>71.481081081081101</v>
          </cell>
        </row>
        <row r="25">
          <cell r="B25">
            <v>708</v>
          </cell>
          <cell r="I25">
            <v>87.256216216216245</v>
          </cell>
        </row>
        <row r="26">
          <cell r="B26">
            <v>579</v>
          </cell>
          <cell r="I26">
            <v>71.357837837837849</v>
          </cell>
        </row>
        <row r="27">
          <cell r="B27">
            <v>303</v>
          </cell>
          <cell r="I27">
            <v>37.342702702702717</v>
          </cell>
        </row>
        <row r="28">
          <cell r="B28">
            <v>0</v>
          </cell>
          <cell r="I28">
            <v>0</v>
          </cell>
        </row>
        <row r="29">
          <cell r="B29">
            <v>922</v>
          </cell>
          <cell r="I29">
            <v>113.63027027027029</v>
          </cell>
        </row>
        <row r="30">
          <cell r="B30">
            <v>737</v>
          </cell>
          <cell r="I30">
            <v>90.830270270270276</v>
          </cell>
        </row>
        <row r="31">
          <cell r="B31">
            <v>547</v>
          </cell>
          <cell r="I31">
            <v>68.740641711229955</v>
          </cell>
        </row>
        <row r="32">
          <cell r="B32">
            <v>597</v>
          </cell>
          <cell r="I32">
            <v>69.948228882833789</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2024"/>
      <sheetName val="11.2024"/>
      <sheetName val="10.2024"/>
      <sheetName val="09.2024"/>
      <sheetName val="08.2024"/>
      <sheetName val="07.2024"/>
      <sheetName val="06.2024"/>
      <sheetName val="05.2024"/>
      <sheetName val="04.2024"/>
      <sheetName val="03.2024"/>
      <sheetName val="02.2024"/>
      <sheetName val="01.2024"/>
      <sheetName val="Sheet3"/>
    </sheetNames>
    <sheetDataSet>
      <sheetData sheetId="0"/>
      <sheetData sheetId="1"/>
      <sheetData sheetId="2"/>
      <sheetData sheetId="3"/>
      <sheetData sheetId="4"/>
      <sheetData sheetId="5">
        <row r="11">
          <cell r="R11">
            <v>30.1</v>
          </cell>
          <cell r="S11">
            <v>0.92312700000000003</v>
          </cell>
        </row>
        <row r="12">
          <cell r="R12">
            <v>30.2</v>
          </cell>
          <cell r="S12">
            <v>0.94524399999999997</v>
          </cell>
        </row>
        <row r="13">
          <cell r="R13">
            <v>30.1</v>
          </cell>
        </row>
        <row r="14">
          <cell r="R14">
            <v>30</v>
          </cell>
        </row>
        <row r="15">
          <cell r="R15">
            <v>30.1</v>
          </cell>
        </row>
        <row r="17">
          <cell r="R17">
            <v>30.1</v>
          </cell>
        </row>
        <row r="18">
          <cell r="R18">
            <v>30.1</v>
          </cell>
        </row>
        <row r="19">
          <cell r="R19">
            <v>30.3</v>
          </cell>
        </row>
        <row r="20">
          <cell r="R20">
            <v>30.4</v>
          </cell>
        </row>
        <row r="21">
          <cell r="R21">
            <v>30.5</v>
          </cell>
        </row>
        <row r="22">
          <cell r="R22">
            <v>30.4</v>
          </cell>
        </row>
        <row r="23">
          <cell r="R23">
            <v>30.4</v>
          </cell>
        </row>
        <row r="24">
          <cell r="R24">
            <v>30.4</v>
          </cell>
        </row>
        <row r="25">
          <cell r="R25">
            <v>30.4</v>
          </cell>
        </row>
        <row r="26">
          <cell r="R26">
            <v>30.4</v>
          </cell>
        </row>
        <row r="27">
          <cell r="R27">
            <v>30.5</v>
          </cell>
        </row>
        <row r="28">
          <cell r="R28">
            <v>30.5</v>
          </cell>
        </row>
        <row r="29">
          <cell r="R29">
            <v>30.5</v>
          </cell>
        </row>
        <row r="30">
          <cell r="R30">
            <v>30.7</v>
          </cell>
        </row>
        <row r="31">
          <cell r="R31">
            <v>30.5</v>
          </cell>
        </row>
        <row r="32">
          <cell r="R32">
            <v>30.8</v>
          </cell>
        </row>
        <row r="33">
          <cell r="R33">
            <v>30.7</v>
          </cell>
        </row>
        <row r="34">
          <cell r="R34">
            <v>30.7</v>
          </cell>
        </row>
        <row r="35">
          <cell r="R35">
            <v>30.7</v>
          </cell>
        </row>
        <row r="36">
          <cell r="R36">
            <v>30.8</v>
          </cell>
        </row>
        <row r="37">
          <cell r="R37">
            <v>30.8</v>
          </cell>
        </row>
        <row r="38">
          <cell r="R38">
            <v>30.7</v>
          </cell>
        </row>
        <row r="39">
          <cell r="R39">
            <v>30.8</v>
          </cell>
        </row>
        <row r="40">
          <cell r="R40">
            <v>30.8</v>
          </cell>
        </row>
        <row r="41">
          <cell r="R41">
            <v>30.7</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zoomScale="75" zoomScaleNormal="75" workbookViewId="0">
      <selection activeCell="C12" sqref="C12"/>
    </sheetView>
  </sheetViews>
  <sheetFormatPr defaultRowHeight="12.75" x14ac:dyDescent="0.2"/>
  <cols>
    <col min="1" max="1" width="10.140625" customWidth="1"/>
    <col min="2" max="2" width="10.28515625" customWidth="1"/>
    <col min="3" max="3" width="7.5703125" customWidth="1"/>
    <col min="6" max="6" width="16.7109375" customWidth="1"/>
    <col min="7" max="7" width="12.140625" customWidth="1"/>
    <col min="8" max="8" width="16.140625" customWidth="1"/>
    <col min="9" max="9" width="18" customWidth="1"/>
    <col min="11" max="11" width="12" customWidth="1"/>
    <col min="12" max="12" width="4.7109375" hidden="1" customWidth="1"/>
    <col min="13" max="13" width="0.5703125" customWidth="1"/>
  </cols>
  <sheetData>
    <row r="1" spans="1:19" ht="15.75" x14ac:dyDescent="0.25">
      <c r="A1" s="20"/>
      <c r="B1" s="20"/>
      <c r="C1" s="20"/>
      <c r="D1" s="38" t="s">
        <v>35</v>
      </c>
      <c r="E1" s="20"/>
      <c r="F1" s="20"/>
      <c r="G1" s="20"/>
      <c r="H1" s="20"/>
      <c r="I1" s="20"/>
      <c r="J1" s="20"/>
      <c r="K1" s="20"/>
      <c r="L1" s="20"/>
      <c r="M1" s="20"/>
      <c r="N1" s="20"/>
      <c r="O1" s="20"/>
      <c r="P1" s="20"/>
      <c r="Q1" s="20"/>
      <c r="R1" s="20"/>
      <c r="S1" s="20"/>
    </row>
    <row r="2" spans="1:19" ht="6.75" customHeight="1" thickBot="1" x14ac:dyDescent="0.25">
      <c r="A2" s="20"/>
      <c r="B2" s="20"/>
      <c r="C2" s="20"/>
      <c r="D2" s="20"/>
      <c r="E2" s="20"/>
      <c r="F2" s="20"/>
      <c r="G2" s="20"/>
      <c r="H2" s="20"/>
      <c r="I2" s="20"/>
      <c r="J2" s="20"/>
      <c r="K2" s="20"/>
      <c r="L2" s="20"/>
      <c r="M2" s="20"/>
      <c r="N2" s="20"/>
      <c r="O2" s="20"/>
      <c r="P2" s="20"/>
      <c r="Q2" s="20"/>
      <c r="R2" s="20"/>
      <c r="S2" s="20"/>
    </row>
    <row r="3" spans="1:19" ht="6" customHeight="1" x14ac:dyDescent="0.2">
      <c r="A3" s="20"/>
      <c r="B3" s="21"/>
      <c r="C3" s="22"/>
      <c r="D3" s="22"/>
      <c r="E3" s="22"/>
      <c r="F3" s="23"/>
      <c r="G3" s="20"/>
      <c r="H3" s="20"/>
      <c r="I3" s="20"/>
      <c r="J3" s="20"/>
      <c r="K3" s="20"/>
      <c r="L3" s="20"/>
      <c r="M3" s="20"/>
      <c r="N3" s="20"/>
      <c r="O3" s="20"/>
      <c r="P3" s="20"/>
      <c r="Q3" s="20"/>
      <c r="R3" s="20"/>
      <c r="S3" s="20"/>
    </row>
    <row r="4" spans="1:19" ht="12" customHeight="1" x14ac:dyDescent="0.2">
      <c r="A4" s="20"/>
      <c r="B4" s="39" t="s">
        <v>158</v>
      </c>
      <c r="C4" s="40">
        <v>13</v>
      </c>
      <c r="D4" s="20"/>
      <c r="E4" s="20"/>
      <c r="F4" s="25"/>
      <c r="G4" s="20"/>
      <c r="H4" s="20"/>
      <c r="I4" s="20"/>
      <c r="J4" s="20"/>
      <c r="K4" s="20"/>
      <c r="L4" s="20"/>
      <c r="M4" s="20"/>
      <c r="N4" s="20"/>
      <c r="O4" s="20"/>
      <c r="P4" s="20"/>
      <c r="Q4" s="20"/>
      <c r="R4" s="20"/>
      <c r="S4" s="20"/>
    </row>
    <row r="5" spans="1:19" x14ac:dyDescent="0.2">
      <c r="A5" s="20"/>
      <c r="B5" s="26"/>
      <c r="C5" s="20"/>
      <c r="D5" s="27"/>
      <c r="E5" s="20"/>
      <c r="F5" s="25"/>
      <c r="G5" s="20"/>
      <c r="H5" s="20"/>
      <c r="I5" s="20"/>
      <c r="J5" s="20"/>
      <c r="K5" s="20"/>
      <c r="L5" s="20"/>
      <c r="M5" s="20"/>
      <c r="N5" s="20"/>
      <c r="O5" s="20"/>
      <c r="P5" s="20"/>
      <c r="Q5" s="20"/>
      <c r="R5" s="20"/>
      <c r="S5" s="20"/>
    </row>
    <row r="6" spans="1:19" x14ac:dyDescent="0.2">
      <c r="A6" s="20"/>
      <c r="B6" s="39" t="s">
        <v>159</v>
      </c>
      <c r="C6" s="40">
        <v>1</v>
      </c>
      <c r="D6" s="28"/>
      <c r="E6" s="20"/>
      <c r="F6" s="25"/>
      <c r="G6" s="20"/>
      <c r="H6" s="20"/>
      <c r="I6" s="20"/>
      <c r="J6" s="20"/>
      <c r="K6" s="20"/>
      <c r="L6" s="20"/>
      <c r="M6" s="20"/>
      <c r="N6" s="20"/>
      <c r="O6" s="20"/>
      <c r="P6" s="20"/>
      <c r="Q6" s="20"/>
      <c r="R6" s="20"/>
      <c r="S6" s="20"/>
    </row>
    <row r="7" spans="1:19" x14ac:dyDescent="0.2">
      <c r="A7" s="20"/>
      <c r="B7" s="26"/>
      <c r="C7" s="20"/>
      <c r="D7" s="20"/>
      <c r="E7" s="20"/>
      <c r="F7" s="25"/>
      <c r="G7" s="20"/>
      <c r="H7" s="20"/>
      <c r="I7" s="20"/>
      <c r="J7" s="20"/>
      <c r="K7" s="20"/>
      <c r="L7" s="20"/>
      <c r="M7" s="20"/>
      <c r="N7" s="20"/>
      <c r="O7" s="20"/>
      <c r="P7" s="20"/>
      <c r="Q7" s="20"/>
      <c r="R7" s="20"/>
      <c r="S7" s="20"/>
    </row>
    <row r="8" spans="1:19" ht="24" thickBot="1" x14ac:dyDescent="0.4">
      <c r="A8" s="20"/>
      <c r="B8" s="24" t="s">
        <v>224</v>
      </c>
      <c r="C8" s="41" t="s">
        <v>277</v>
      </c>
      <c r="D8" s="20"/>
      <c r="E8" s="20"/>
      <c r="F8" s="25"/>
      <c r="G8" s="20"/>
      <c r="H8" s="20"/>
      <c r="I8" s="20"/>
      <c r="J8" s="20"/>
      <c r="K8" s="20"/>
      <c r="L8" s="20"/>
      <c r="M8" s="20"/>
      <c r="N8" s="20"/>
      <c r="O8" s="20"/>
      <c r="P8" s="20"/>
      <c r="Q8" s="20"/>
      <c r="R8" s="20"/>
      <c r="S8" s="20"/>
    </row>
    <row r="9" spans="1:19" ht="16.5" thickBot="1" x14ac:dyDescent="0.3">
      <c r="A9" s="20"/>
      <c r="B9" s="24"/>
      <c r="C9" s="20"/>
      <c r="D9" s="20"/>
      <c r="E9" s="20"/>
      <c r="F9" s="25"/>
      <c r="G9" s="106" t="s">
        <v>231</v>
      </c>
      <c r="H9" s="127"/>
      <c r="I9" s="107"/>
      <c r="J9" s="20"/>
      <c r="K9" s="20"/>
      <c r="L9" s="20"/>
      <c r="M9" s="20"/>
      <c r="N9" s="20"/>
      <c r="O9" s="20"/>
      <c r="P9" s="20"/>
      <c r="Q9" s="20"/>
      <c r="R9" s="20"/>
      <c r="S9" s="20"/>
    </row>
    <row r="10" spans="1:19" ht="18.75" thickBot="1" x14ac:dyDescent="0.3">
      <c r="A10" s="20"/>
      <c r="B10" s="29" t="s">
        <v>225</v>
      </c>
      <c r="C10" s="15">
        <v>7</v>
      </c>
      <c r="D10" s="20"/>
      <c r="E10" s="20"/>
      <c r="F10" s="25"/>
      <c r="G10" s="108" t="s">
        <v>232</v>
      </c>
      <c r="H10" s="109"/>
      <c r="I10" s="110"/>
      <c r="J10" s="20"/>
      <c r="K10" s="20"/>
      <c r="L10" s="20">
        <v>1</v>
      </c>
      <c r="M10" s="20">
        <v>2007</v>
      </c>
      <c r="N10" s="20"/>
      <c r="O10" s="20"/>
      <c r="P10" s="20"/>
      <c r="Q10" s="20"/>
      <c r="R10" s="20"/>
      <c r="S10" s="20"/>
    </row>
    <row r="11" spans="1:19" ht="13.5" thickBot="1" x14ac:dyDescent="0.25">
      <c r="A11" s="20"/>
      <c r="B11" s="24"/>
      <c r="C11" s="20"/>
      <c r="D11" s="20"/>
      <c r="E11" s="20"/>
      <c r="F11" s="25"/>
      <c r="G11" s="20"/>
      <c r="H11" s="20"/>
      <c r="I11" s="20"/>
      <c r="J11" s="20"/>
      <c r="K11" s="20"/>
      <c r="L11" s="20">
        <v>2</v>
      </c>
      <c r="M11" s="20">
        <v>2008</v>
      </c>
      <c r="N11" s="20"/>
      <c r="O11" s="20"/>
      <c r="P11" s="20"/>
      <c r="Q11" s="20"/>
      <c r="R11" s="20"/>
      <c r="S11" s="20"/>
    </row>
    <row r="12" spans="1:19" ht="18.75" thickBot="1" x14ac:dyDescent="0.3">
      <c r="A12" s="20"/>
      <c r="B12" s="24" t="s">
        <v>34</v>
      </c>
      <c r="C12" s="15">
        <v>2024</v>
      </c>
      <c r="D12" s="20"/>
      <c r="E12" s="20"/>
      <c r="F12" s="25"/>
      <c r="G12" s="20"/>
      <c r="H12" s="20"/>
      <c r="I12" s="20"/>
      <c r="J12" s="20"/>
      <c r="K12" s="20"/>
      <c r="L12" s="20">
        <v>3</v>
      </c>
      <c r="M12" s="20">
        <v>2009</v>
      </c>
      <c r="N12" s="20"/>
      <c r="O12" s="20"/>
      <c r="P12" s="20"/>
      <c r="Q12" s="20"/>
      <c r="R12" s="20"/>
      <c r="S12" s="20"/>
    </row>
    <row r="13" spans="1:19" ht="13.5" thickBot="1" x14ac:dyDescent="0.25">
      <c r="A13" s="20"/>
      <c r="B13" s="30"/>
      <c r="C13" s="31"/>
      <c r="D13" s="31"/>
      <c r="E13" s="31"/>
      <c r="F13" s="32"/>
      <c r="G13" s="20"/>
      <c r="H13" s="20"/>
      <c r="I13" s="20"/>
      <c r="J13" s="20"/>
      <c r="K13" s="20"/>
      <c r="L13" s="20">
        <v>4</v>
      </c>
      <c r="M13" s="20">
        <v>2010</v>
      </c>
      <c r="N13" s="20"/>
      <c r="O13" s="20"/>
      <c r="P13" s="20"/>
      <c r="Q13" s="20"/>
      <c r="R13" s="20"/>
      <c r="S13" s="20"/>
    </row>
    <row r="14" spans="1:19" x14ac:dyDescent="0.2">
      <c r="A14" s="20"/>
      <c r="B14" s="20"/>
      <c r="C14" s="20"/>
      <c r="D14" s="20"/>
      <c r="E14" s="20"/>
      <c r="F14" s="20"/>
      <c r="G14" s="20"/>
      <c r="H14" s="20"/>
      <c r="I14" s="20"/>
      <c r="J14" s="20"/>
      <c r="K14" s="20"/>
      <c r="L14" s="20">
        <v>5</v>
      </c>
      <c r="M14" s="20">
        <v>2011</v>
      </c>
      <c r="N14" s="20"/>
      <c r="O14" s="20"/>
      <c r="P14" s="20"/>
      <c r="Q14" s="20"/>
      <c r="R14" s="20"/>
      <c r="S14" s="20"/>
    </row>
    <row r="15" spans="1:19" ht="13.5" thickBot="1" x14ac:dyDescent="0.25">
      <c r="A15" s="27" t="s">
        <v>27</v>
      </c>
      <c r="B15" s="20"/>
      <c r="C15" s="20"/>
      <c r="D15" s="20"/>
      <c r="E15" s="20"/>
      <c r="F15" s="20"/>
      <c r="G15" s="20"/>
      <c r="H15" s="20"/>
      <c r="I15" s="20"/>
      <c r="J15" s="20"/>
      <c r="K15" s="20"/>
      <c r="L15" s="20">
        <v>6</v>
      </c>
      <c r="M15" s="20">
        <v>2012</v>
      </c>
      <c r="N15" s="20"/>
      <c r="O15" s="20"/>
      <c r="P15" s="20"/>
      <c r="Q15" s="20"/>
      <c r="R15" s="20"/>
      <c r="S15" s="20"/>
    </row>
    <row r="16" spans="1:19" ht="38.25" x14ac:dyDescent="0.2">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
      <c r="A17" s="20"/>
      <c r="B17" s="9"/>
      <c r="C17" s="7"/>
      <c r="D17" s="7"/>
      <c r="E17" s="7"/>
      <c r="F17" s="7"/>
      <c r="G17" s="7"/>
      <c r="H17" s="7"/>
      <c r="I17" s="10"/>
      <c r="J17" s="20"/>
      <c r="K17" s="20"/>
      <c r="L17" s="20">
        <v>8</v>
      </c>
      <c r="M17" s="20">
        <v>2014</v>
      </c>
      <c r="N17" s="33"/>
      <c r="O17" s="33"/>
      <c r="P17" s="33"/>
      <c r="Q17" s="33"/>
      <c r="R17" s="33"/>
      <c r="S17" s="33"/>
    </row>
    <row r="18" spans="1:19" x14ac:dyDescent="0.2">
      <c r="A18" s="20"/>
      <c r="B18" s="11"/>
      <c r="C18" s="7"/>
      <c r="D18" s="7"/>
      <c r="E18" s="7"/>
      <c r="F18" s="7"/>
      <c r="G18" s="7"/>
      <c r="H18" s="7"/>
      <c r="I18" s="10"/>
      <c r="J18" s="20"/>
      <c r="K18" s="20"/>
      <c r="L18" s="20">
        <v>9</v>
      </c>
      <c r="M18" s="20">
        <v>2015</v>
      </c>
      <c r="N18" s="20"/>
      <c r="O18" s="20"/>
      <c r="P18" s="20"/>
      <c r="Q18" s="20"/>
      <c r="R18" s="20"/>
      <c r="S18" s="20"/>
    </row>
    <row r="19" spans="1:19" x14ac:dyDescent="0.2">
      <c r="A19" s="20"/>
      <c r="B19" s="11"/>
      <c r="C19" s="7"/>
      <c r="D19" s="7"/>
      <c r="E19" s="7"/>
      <c r="F19" s="7"/>
      <c r="G19" s="7"/>
      <c r="H19" s="7"/>
      <c r="I19" s="10"/>
      <c r="J19" s="20"/>
      <c r="K19" s="20"/>
      <c r="L19" s="20">
        <v>10</v>
      </c>
      <c r="M19" s="20">
        <v>2016</v>
      </c>
      <c r="N19" s="20"/>
      <c r="O19" s="20"/>
      <c r="P19" s="20"/>
      <c r="Q19" s="20"/>
      <c r="R19" s="20"/>
      <c r="S19" s="20"/>
    </row>
    <row r="20" spans="1:19" x14ac:dyDescent="0.2">
      <c r="A20" s="20"/>
      <c r="B20" s="11"/>
      <c r="C20" s="7"/>
      <c r="D20" s="7"/>
      <c r="E20" s="7"/>
      <c r="F20" s="7"/>
      <c r="G20" s="7"/>
      <c r="H20" s="7"/>
      <c r="I20" s="10"/>
      <c r="J20" s="20"/>
      <c r="K20" s="20"/>
      <c r="L20" s="20">
        <v>11</v>
      </c>
      <c r="M20" s="20">
        <v>2017</v>
      </c>
      <c r="N20" s="20"/>
      <c r="O20" s="20"/>
      <c r="P20" s="20"/>
      <c r="Q20" s="20"/>
      <c r="R20" s="20"/>
      <c r="S20" s="20"/>
    </row>
    <row r="21" spans="1:19" x14ac:dyDescent="0.2">
      <c r="A21" s="20"/>
      <c r="B21" s="11"/>
      <c r="C21" s="7"/>
      <c r="D21" s="7"/>
      <c r="E21" s="7"/>
      <c r="F21" s="7"/>
      <c r="G21" s="7"/>
      <c r="H21" s="7"/>
      <c r="I21" s="10"/>
      <c r="J21" s="20"/>
      <c r="K21" s="20"/>
      <c r="L21" s="20">
        <v>12</v>
      </c>
      <c r="M21" s="20">
        <v>2018</v>
      </c>
      <c r="N21" s="20"/>
      <c r="O21" s="20"/>
      <c r="P21" s="20"/>
      <c r="Q21" s="20"/>
      <c r="R21" s="20"/>
      <c r="S21" s="20"/>
    </row>
    <row r="22" spans="1:19" x14ac:dyDescent="0.2">
      <c r="A22" s="20"/>
      <c r="B22" s="11"/>
      <c r="C22" s="7"/>
      <c r="D22" s="7"/>
      <c r="E22" s="7"/>
      <c r="F22" s="7"/>
      <c r="G22" s="7"/>
      <c r="H22" s="7"/>
      <c r="I22" s="10"/>
      <c r="J22" s="20"/>
      <c r="K22" s="20"/>
      <c r="L22" s="20">
        <v>13</v>
      </c>
      <c r="M22" s="20">
        <v>2019</v>
      </c>
      <c r="N22" s="20"/>
      <c r="O22" s="20"/>
      <c r="P22" s="20"/>
      <c r="Q22" s="20"/>
      <c r="R22" s="20"/>
      <c r="S22" s="20"/>
    </row>
    <row r="23" spans="1:19" x14ac:dyDescent="0.2">
      <c r="A23" s="20"/>
      <c r="B23" s="11"/>
      <c r="C23" s="7"/>
      <c r="D23" s="7"/>
      <c r="E23" s="7"/>
      <c r="F23" s="7"/>
      <c r="G23" s="7"/>
      <c r="H23" s="7"/>
      <c r="I23" s="10"/>
      <c r="J23" s="20"/>
      <c r="K23" s="20"/>
      <c r="L23" s="20">
        <v>14</v>
      </c>
      <c r="M23" s="20">
        <v>2020</v>
      </c>
      <c r="N23" s="20"/>
      <c r="O23" s="20"/>
      <c r="P23" s="20"/>
      <c r="Q23" s="20"/>
      <c r="R23" s="20"/>
      <c r="S23" s="20"/>
    </row>
    <row r="24" spans="1:19" x14ac:dyDescent="0.2">
      <c r="A24" s="20"/>
      <c r="B24" s="11"/>
      <c r="C24" s="7"/>
      <c r="D24" s="7"/>
      <c r="E24" s="7"/>
      <c r="F24" s="7"/>
      <c r="G24" s="7"/>
      <c r="H24" s="7"/>
      <c r="I24" s="10"/>
      <c r="J24" s="20"/>
      <c r="K24" s="20"/>
      <c r="L24" s="20"/>
      <c r="M24" s="20">
        <v>2021</v>
      </c>
      <c r="N24" s="20"/>
      <c r="O24" s="20"/>
      <c r="P24" s="20"/>
      <c r="Q24" s="20"/>
      <c r="R24" s="20"/>
      <c r="S24" s="20"/>
    </row>
    <row r="25" spans="1:19" x14ac:dyDescent="0.2">
      <c r="A25" s="20"/>
      <c r="B25" s="11"/>
      <c r="C25" s="7"/>
      <c r="D25" s="7"/>
      <c r="E25" s="7"/>
      <c r="F25" s="7"/>
      <c r="G25" s="7"/>
      <c r="H25" s="7"/>
      <c r="I25" s="10"/>
      <c r="J25" s="20"/>
      <c r="K25" s="20"/>
      <c r="L25" s="20"/>
      <c r="M25" s="20">
        <v>2022</v>
      </c>
      <c r="N25" s="20"/>
      <c r="O25" s="20"/>
      <c r="P25" s="20"/>
      <c r="Q25" s="20"/>
      <c r="R25" s="20"/>
      <c r="S25" s="20"/>
    </row>
    <row r="26" spans="1:19" ht="13.5" thickBot="1" x14ac:dyDescent="0.25">
      <c r="A26" s="20"/>
      <c r="B26" s="12"/>
      <c r="C26" s="13"/>
      <c r="D26" s="13"/>
      <c r="E26" s="13"/>
      <c r="F26" s="13"/>
      <c r="G26" s="13"/>
      <c r="H26" s="13"/>
      <c r="I26" s="14"/>
      <c r="J26" s="20"/>
      <c r="K26" s="20"/>
      <c r="L26" s="20"/>
      <c r="M26" s="20">
        <v>2023</v>
      </c>
      <c r="N26" s="20"/>
      <c r="O26" s="20"/>
      <c r="P26" s="20"/>
      <c r="Q26" s="20"/>
      <c r="R26" s="20"/>
      <c r="S26" s="20"/>
    </row>
    <row r="27" spans="1:19" ht="13.5" thickBot="1" x14ac:dyDescent="0.25">
      <c r="A27" s="20"/>
      <c r="B27" s="20"/>
      <c r="C27" s="20"/>
      <c r="D27" s="20"/>
      <c r="E27" s="20"/>
      <c r="F27" s="20"/>
      <c r="G27" s="20"/>
      <c r="H27" s="20"/>
      <c r="I27" s="20"/>
      <c r="J27" s="20"/>
      <c r="K27" s="20"/>
      <c r="L27" s="20"/>
      <c r="M27" s="20">
        <v>2024</v>
      </c>
      <c r="N27" s="20"/>
      <c r="O27" s="20"/>
      <c r="P27" s="20"/>
      <c r="Q27" s="20"/>
      <c r="R27" s="20"/>
      <c r="S27" s="20"/>
    </row>
    <row r="28" spans="1:19" ht="15.75" x14ac:dyDescent="0.2">
      <c r="A28" s="20"/>
      <c r="B28" s="128" t="s">
        <v>230</v>
      </c>
      <c r="C28" s="37"/>
      <c r="D28" s="37"/>
      <c r="E28" s="37"/>
      <c r="F28" s="37"/>
      <c r="G28" s="37"/>
      <c r="H28" s="37"/>
      <c r="I28" s="37"/>
      <c r="J28" s="37"/>
      <c r="K28" s="37"/>
      <c r="L28" s="37"/>
      <c r="M28" s="37"/>
      <c r="N28" s="104"/>
      <c r="O28" s="20"/>
      <c r="P28" s="20"/>
      <c r="Q28" s="20"/>
      <c r="R28" s="20"/>
      <c r="S28" s="20"/>
    </row>
    <row r="29" spans="1:19" ht="15.75" x14ac:dyDescent="0.2">
      <c r="A29" s="20"/>
      <c r="B29" s="129" t="s">
        <v>229</v>
      </c>
      <c r="C29" s="8"/>
      <c r="D29" s="8"/>
      <c r="E29" s="8"/>
      <c r="F29" s="8"/>
      <c r="G29" s="113"/>
      <c r="H29" s="8"/>
      <c r="I29" s="8"/>
      <c r="J29" s="8"/>
      <c r="K29" s="8"/>
      <c r="L29" s="8"/>
      <c r="M29" s="8"/>
      <c r="N29" s="105"/>
      <c r="O29" s="20"/>
      <c r="P29" s="20"/>
      <c r="Q29" s="20"/>
      <c r="R29" s="20"/>
      <c r="S29" s="20"/>
    </row>
    <row r="30" spans="1:19" ht="15.75" x14ac:dyDescent="0.2">
      <c r="A30" s="20"/>
      <c r="B30" s="129" t="s">
        <v>267</v>
      </c>
      <c r="C30" s="8"/>
      <c r="D30" s="8"/>
      <c r="E30" s="8"/>
      <c r="F30" s="8"/>
      <c r="G30" s="8"/>
      <c r="H30" s="8"/>
      <c r="I30" s="8"/>
      <c r="J30" s="8"/>
      <c r="K30" s="8"/>
      <c r="L30" s="8"/>
      <c r="M30" s="8"/>
      <c r="N30" s="105"/>
      <c r="O30" s="20"/>
      <c r="P30" s="20"/>
      <c r="Q30" s="20"/>
      <c r="R30" s="20"/>
      <c r="S30" s="20"/>
    </row>
    <row r="31" spans="1:19" ht="18" x14ac:dyDescent="0.25">
      <c r="A31" s="20"/>
      <c r="B31" s="130" t="s">
        <v>266</v>
      </c>
      <c r="C31" s="8"/>
      <c r="D31" s="8"/>
      <c r="E31" s="8"/>
      <c r="F31" s="8"/>
      <c r="G31" s="8"/>
      <c r="H31" s="8"/>
      <c r="I31" s="8"/>
      <c r="J31" s="8"/>
      <c r="K31" s="8"/>
      <c r="L31" s="8"/>
      <c r="M31" s="8"/>
      <c r="N31" s="105"/>
      <c r="O31" s="20"/>
      <c r="P31" s="20"/>
      <c r="Q31" s="20"/>
      <c r="R31" s="20"/>
      <c r="S31" s="20"/>
    </row>
    <row r="32" spans="1:19" ht="13.5" thickBot="1" x14ac:dyDescent="0.25">
      <c r="A32" s="20"/>
      <c r="B32" s="112"/>
      <c r="C32" s="109"/>
      <c r="D32" s="109"/>
      <c r="E32" s="109"/>
      <c r="F32" s="109"/>
      <c r="G32" s="109"/>
      <c r="H32" s="109"/>
      <c r="I32" s="109"/>
      <c r="J32" s="109"/>
      <c r="K32" s="109"/>
      <c r="L32" s="109"/>
      <c r="M32" s="109"/>
      <c r="N32" s="110"/>
      <c r="O32" s="20"/>
      <c r="P32" s="20"/>
      <c r="Q32" s="20"/>
      <c r="R32" s="20"/>
      <c r="S32" s="20"/>
    </row>
    <row r="33" spans="1:19" x14ac:dyDescent="0.2">
      <c r="A33" s="20"/>
      <c r="B33" s="20"/>
      <c r="C33" s="20"/>
      <c r="D33" s="20"/>
      <c r="E33" s="20"/>
      <c r="F33" s="20"/>
      <c r="G33" s="20"/>
      <c r="H33" s="20"/>
      <c r="I33" s="20"/>
      <c r="J33" s="20"/>
      <c r="K33" s="20"/>
      <c r="L33" s="20"/>
      <c r="M33" s="20"/>
      <c r="N33" s="20"/>
      <c r="O33" s="20"/>
      <c r="P33" s="20"/>
      <c r="Q33" s="20"/>
      <c r="R33" s="20"/>
      <c r="S33" s="20"/>
    </row>
    <row r="34" spans="1:19" x14ac:dyDescent="0.2">
      <c r="A34" s="20"/>
      <c r="B34" s="20"/>
      <c r="C34" s="20"/>
      <c r="D34" s="20"/>
      <c r="E34" s="20"/>
      <c r="F34" s="20"/>
      <c r="G34" s="20"/>
      <c r="H34" s="20"/>
      <c r="I34" s="20"/>
      <c r="J34" s="20"/>
      <c r="K34" s="20"/>
      <c r="L34" s="20"/>
      <c r="M34" s="20"/>
      <c r="N34" s="20"/>
      <c r="O34" s="20"/>
      <c r="P34" s="20"/>
      <c r="Q34" s="20"/>
      <c r="R34" s="20"/>
      <c r="S34" s="20"/>
    </row>
    <row r="35" spans="1:19" x14ac:dyDescent="0.2">
      <c r="A35" s="20"/>
      <c r="B35" s="20"/>
      <c r="C35" s="20"/>
      <c r="D35" s="20"/>
      <c r="E35" s="20"/>
      <c r="F35" s="20"/>
      <c r="G35" s="20"/>
      <c r="H35" s="20"/>
      <c r="I35" s="20"/>
      <c r="J35" s="20"/>
      <c r="K35" s="20"/>
      <c r="L35" s="20"/>
      <c r="M35" s="20"/>
      <c r="N35" s="20"/>
      <c r="O35" s="20"/>
      <c r="P35" s="20"/>
      <c r="Q35" s="20"/>
      <c r="R35" s="20"/>
      <c r="S35" s="20"/>
    </row>
    <row r="36" spans="1:19" x14ac:dyDescent="0.2">
      <c r="A36" s="33"/>
      <c r="B36" s="33"/>
      <c r="C36" s="33"/>
      <c r="D36" s="33"/>
      <c r="E36" s="33"/>
      <c r="F36" s="33"/>
      <c r="G36" s="33"/>
      <c r="H36" s="33"/>
      <c r="I36" s="33"/>
      <c r="J36" s="33"/>
      <c r="K36" s="33"/>
      <c r="L36" s="33"/>
      <c r="M36" s="33"/>
      <c r="N36" s="33"/>
      <c r="O36" s="33"/>
      <c r="P36" s="33"/>
      <c r="Q36" s="33"/>
      <c r="R36" s="33"/>
      <c r="S36" s="33"/>
    </row>
  </sheetData>
  <sheetProtection algorithmName="SHA-512" hashValue="HFLBWNuG0E01QYtm7o400IjJZ90yv6E8J9Pu4V/tmXjjGQsi1fAtWgq0ed3NBzET+gJ/qJA2UIvn4FT6PqTmLQ==" saltValue="/Be8cG/LFbfSJt12+6Oh6A=="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tabSelected="1" zoomScale="85" zoomScaleNormal="85" workbookViewId="0">
      <pane xSplit="2" ySplit="13" topLeftCell="AV14" activePane="bottomRight" state="frozen"/>
      <selection pane="topRight" activeCell="C1" sqref="C1"/>
      <selection pane="bottomLeft" activeCell="A14" sqref="A14"/>
      <selection pane="bottomRight" activeCell="AY14" sqref="AY14"/>
    </sheetView>
  </sheetViews>
  <sheetFormatPr defaultRowHeight="12.75" x14ac:dyDescent="0.2"/>
  <cols>
    <col min="1" max="1" width="8.5703125" style="47" customWidth="1"/>
    <col min="2" max="2" width="13.85546875" style="47" customWidth="1"/>
    <col min="3" max="3" width="9.7109375" style="47" customWidth="1"/>
    <col min="4" max="4" width="19.140625" style="47" customWidth="1"/>
    <col min="5" max="5" width="9.7109375" style="47" customWidth="1"/>
    <col min="6" max="6" width="19.42578125" style="47" customWidth="1"/>
    <col min="7" max="7" width="9.7109375" style="47" customWidth="1"/>
    <col min="8" max="8" width="19.28515625" style="47" customWidth="1"/>
    <col min="9" max="9" width="9.7109375" style="47" customWidth="1"/>
    <col min="10" max="10" width="19.5703125" style="47" customWidth="1"/>
    <col min="11" max="11" width="10" style="47" customWidth="1"/>
    <col min="12" max="12" width="19.5703125" style="47" customWidth="1"/>
    <col min="13" max="13" width="9.7109375" style="47" customWidth="1"/>
    <col min="14" max="14" width="19.28515625" style="47" customWidth="1"/>
    <col min="15" max="15" width="9.7109375" style="47" customWidth="1"/>
    <col min="16" max="16" width="19.140625" style="47" customWidth="1"/>
    <col min="17" max="17" width="9.7109375" style="47" customWidth="1"/>
    <col min="18" max="18" width="19.28515625" style="47" customWidth="1"/>
    <col min="19" max="19" width="9.7109375" style="47" customWidth="1"/>
    <col min="20" max="20" width="19.42578125" style="47" customWidth="1"/>
    <col min="21" max="21" width="9.7109375" style="47" customWidth="1"/>
    <col min="22" max="22" width="19.5703125" style="47" customWidth="1"/>
    <col min="23" max="23" width="9.7109375" style="47" customWidth="1"/>
    <col min="24" max="24" width="19.28515625" style="47" customWidth="1"/>
    <col min="25" max="25" width="10.140625" style="47" customWidth="1"/>
    <col min="26" max="26" width="19.28515625" style="47" customWidth="1"/>
    <col min="27" max="27" width="9.7109375" style="47" customWidth="1"/>
    <col min="28" max="28" width="19.5703125" style="47" customWidth="1"/>
    <col min="29" max="29" width="9.7109375" style="47" customWidth="1"/>
    <col min="30" max="30" width="19.28515625" style="47" customWidth="1"/>
    <col min="31" max="31" width="9.7109375" style="47" customWidth="1"/>
    <col min="32" max="32" width="19.42578125" style="47" customWidth="1"/>
    <col min="33" max="33" width="9.7109375" style="47" customWidth="1"/>
    <col min="34" max="34" width="19.42578125" style="47" customWidth="1"/>
    <col min="35" max="35" width="9.85546875" style="47" customWidth="1"/>
    <col min="36" max="36" width="18.5703125" style="47" customWidth="1"/>
    <col min="37" max="37" width="9.7109375" style="47" customWidth="1"/>
    <col min="38" max="38" width="18.5703125" style="47" customWidth="1"/>
    <col min="39" max="39" width="9.7109375" style="47" customWidth="1"/>
    <col min="40" max="40" width="18.5703125" style="47" customWidth="1"/>
    <col min="41" max="41" width="9.7109375" style="47" customWidth="1"/>
    <col min="42" max="42" width="18.5703125" style="47" customWidth="1"/>
    <col min="43" max="43" width="9.7109375" style="47" customWidth="1"/>
    <col min="44" max="44" width="18.85546875" style="47" customWidth="1"/>
    <col min="45" max="45" width="9.7109375" style="47" customWidth="1"/>
    <col min="46" max="46" width="19" style="47" customWidth="1"/>
    <col min="47" max="47" width="9.7109375" style="47" customWidth="1"/>
    <col min="48" max="48" width="19" style="47" customWidth="1"/>
    <col min="49" max="49" width="9.7109375" style="47" customWidth="1"/>
    <col min="50" max="50" width="19.28515625" style="47" customWidth="1"/>
    <col min="51" max="51" width="9.7109375" style="47" customWidth="1"/>
    <col min="52" max="52" width="19.42578125" style="47" customWidth="1"/>
    <col min="53" max="53" width="9.7109375" style="47" customWidth="1"/>
    <col min="54" max="54" width="19.140625" style="47" customWidth="1"/>
    <col min="55" max="55" width="9.7109375" style="47" customWidth="1"/>
    <col min="56" max="56" width="19.28515625" style="47" customWidth="1"/>
    <col min="57" max="57" width="9.7109375" style="47" customWidth="1"/>
    <col min="58" max="58" width="19.140625" style="47" customWidth="1"/>
    <col min="59" max="59" width="9.7109375" style="47" customWidth="1"/>
    <col min="60" max="60" width="18.85546875" style="47" customWidth="1"/>
    <col min="61" max="61" width="9.7109375" style="47" customWidth="1"/>
    <col min="62" max="62" width="19.140625" style="47" customWidth="1"/>
    <col min="63" max="63" width="9.5703125" style="47" customWidth="1"/>
    <col min="64" max="64" width="19.28515625" style="47" customWidth="1"/>
    <col min="65" max="65" width="9.7109375" style="47" customWidth="1"/>
    <col min="66" max="66" width="19.140625" style="47" customWidth="1"/>
    <col min="67" max="67" width="9.7109375" style="47" customWidth="1"/>
    <col min="68" max="68" width="19" style="47" customWidth="1"/>
    <col min="69" max="69" width="9.7109375" style="47" customWidth="1"/>
    <col min="70" max="70" width="19" style="47" customWidth="1"/>
    <col min="71" max="71" width="9.7109375" style="47" customWidth="1"/>
    <col min="72" max="72" width="19" style="47" customWidth="1"/>
    <col min="73" max="73" width="9.7109375" style="47" customWidth="1"/>
    <col min="74" max="74" width="19" style="47" customWidth="1"/>
    <col min="75" max="75" width="9.7109375" style="47" customWidth="1"/>
    <col min="76" max="76" width="19" style="47" customWidth="1"/>
    <col min="77" max="77" width="9.7109375" style="47" customWidth="1"/>
    <col min="78" max="78" width="19.140625" style="47" customWidth="1"/>
    <col min="79" max="79" width="18.42578125" style="47" hidden="1" customWidth="1"/>
    <col min="80" max="80" width="9.7109375" style="47" customWidth="1"/>
    <col min="81" max="81" width="19" style="47" customWidth="1"/>
    <col min="82" max="82" width="9.7109375" style="47" customWidth="1"/>
    <col min="83" max="83" width="19.28515625" style="47" customWidth="1"/>
    <col min="84" max="84" width="9.7109375" style="47" customWidth="1"/>
    <col min="85" max="85" width="19.28515625" style="47" customWidth="1"/>
    <col min="86" max="86" width="9.7109375" style="47" customWidth="1"/>
    <col min="87" max="87" width="19.28515625" style="47" customWidth="1"/>
    <col min="88" max="88" width="9.7109375" style="47" customWidth="1"/>
    <col min="89" max="89" width="19.28515625" style="47" customWidth="1"/>
    <col min="90" max="90" width="9.7109375" style="47" customWidth="1"/>
    <col min="91" max="91" width="19.140625" style="47" customWidth="1"/>
    <col min="92" max="92" width="9.7109375" style="47" customWidth="1"/>
    <col min="93" max="93" width="18.85546875" style="47" customWidth="1"/>
    <col min="94" max="94" width="9.7109375" style="47" customWidth="1"/>
    <col min="95" max="95" width="18.85546875" style="47" customWidth="1"/>
    <col min="96" max="96" width="9.7109375" style="47" customWidth="1"/>
    <col min="97" max="97" width="18.5703125" style="47" customWidth="1"/>
    <col min="98" max="98" width="9.7109375" style="47" customWidth="1"/>
    <col min="99" max="99" width="19" style="47" customWidth="1"/>
    <col min="100" max="100" width="9.7109375" style="47" customWidth="1"/>
    <col min="101" max="101" width="19.140625" style="47" customWidth="1"/>
    <col min="102" max="102" width="9.7109375" style="47" customWidth="1"/>
    <col min="103" max="103" width="19.140625" style="47" customWidth="1"/>
    <col min="104" max="104" width="18.5703125" style="47" customWidth="1"/>
    <col min="105" max="105" width="19" style="47" customWidth="1"/>
    <col min="106" max="106" width="9.7109375" style="47" customWidth="1"/>
    <col min="107" max="107" width="19.140625" style="47" customWidth="1"/>
    <col min="108" max="108" width="9.7109375" style="47" hidden="1" customWidth="1"/>
    <col min="109" max="109" width="19.140625" style="47" hidden="1" customWidth="1"/>
    <col min="110" max="110" width="9.7109375" style="47" hidden="1" customWidth="1"/>
    <col min="111" max="111" width="19.140625" style="47" hidden="1" customWidth="1"/>
    <col min="112" max="112" width="9.7109375" style="47" hidden="1" customWidth="1"/>
    <col min="113" max="113" width="17.140625" style="47" hidden="1" customWidth="1"/>
    <col min="114" max="114" width="9.7109375" style="47" hidden="1" customWidth="1"/>
    <col min="115" max="115" width="18.5703125" style="47" hidden="1" customWidth="1"/>
    <col min="116" max="16384" width="9.140625" style="47"/>
  </cols>
  <sheetData>
    <row r="1" spans="1:116" x14ac:dyDescent="0.2">
      <c r="A1" s="42" t="s">
        <v>160</v>
      </c>
      <c r="B1" s="43" t="s">
        <v>278</v>
      </c>
      <c r="C1" s="44" t="s">
        <v>157</v>
      </c>
      <c r="D1" s="44" t="str">
        <f>כללי!C8</f>
        <v>איילון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0.25" x14ac:dyDescent="0.2">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
      <c r="A4" s="49"/>
      <c r="B4" s="50" t="s">
        <v>161</v>
      </c>
      <c r="C4" s="197" t="s">
        <v>206</v>
      </c>
      <c r="D4" s="198"/>
      <c r="E4" s="201">
        <v>13</v>
      </c>
      <c r="F4" s="202"/>
      <c r="G4" s="197" t="s">
        <v>209</v>
      </c>
      <c r="H4" s="198"/>
      <c r="I4" s="203">
        <v>99</v>
      </c>
      <c r="J4" s="204"/>
      <c r="K4" s="203">
        <v>100</v>
      </c>
      <c r="L4" s="204"/>
      <c r="M4" s="197" t="s">
        <v>207</v>
      </c>
      <c r="N4" s="198"/>
      <c r="O4" s="191">
        <v>21</v>
      </c>
      <c r="P4" s="192"/>
      <c r="Q4" s="191">
        <v>22</v>
      </c>
      <c r="R4" s="192"/>
      <c r="S4" s="199">
        <v>23</v>
      </c>
      <c r="T4" s="200"/>
      <c r="U4" s="199">
        <v>24</v>
      </c>
      <c r="V4" s="200"/>
      <c r="W4" s="185">
        <v>26</v>
      </c>
      <c r="X4" s="186"/>
      <c r="Y4" s="185">
        <v>27</v>
      </c>
      <c r="Z4" s="186"/>
      <c r="AA4" s="185">
        <v>31</v>
      </c>
      <c r="AB4" s="186"/>
      <c r="AC4" s="185">
        <v>33</v>
      </c>
      <c r="AD4" s="186"/>
      <c r="AE4" s="185">
        <v>39</v>
      </c>
      <c r="AF4" s="186"/>
      <c r="AG4" s="185">
        <v>40</v>
      </c>
      <c r="AH4" s="186"/>
      <c r="AI4" s="185">
        <v>41</v>
      </c>
      <c r="AJ4" s="186"/>
      <c r="AK4" s="185">
        <v>42</v>
      </c>
      <c r="AL4" s="186"/>
      <c r="AM4" s="185">
        <v>46</v>
      </c>
      <c r="AN4" s="186"/>
      <c r="AO4" s="185">
        <v>47</v>
      </c>
      <c r="AP4" s="186"/>
      <c r="AQ4" s="185">
        <v>48</v>
      </c>
      <c r="AR4" s="186"/>
      <c r="AS4" s="185">
        <v>88</v>
      </c>
      <c r="AT4" s="186"/>
      <c r="AU4" s="185">
        <v>51</v>
      </c>
      <c r="AV4" s="186"/>
      <c r="AW4" s="185">
        <v>54</v>
      </c>
      <c r="AX4" s="186"/>
      <c r="AY4" s="185">
        <v>55</v>
      </c>
      <c r="AZ4" s="186"/>
      <c r="BA4" s="185">
        <v>56</v>
      </c>
      <c r="BB4" s="186"/>
      <c r="BC4" s="191">
        <v>57</v>
      </c>
      <c r="BD4" s="192"/>
      <c r="BE4" s="191">
        <v>58</v>
      </c>
      <c r="BF4" s="192"/>
      <c r="BG4" s="185">
        <v>71</v>
      </c>
      <c r="BH4" s="186"/>
      <c r="BI4" s="189">
        <v>63</v>
      </c>
      <c r="BJ4" s="190"/>
      <c r="BK4" s="189">
        <v>64</v>
      </c>
      <c r="BL4" s="190"/>
      <c r="BM4" s="189">
        <v>65</v>
      </c>
      <c r="BN4" s="190"/>
      <c r="BO4" s="189">
        <v>66</v>
      </c>
      <c r="BP4" s="190"/>
      <c r="BQ4" s="189">
        <v>67</v>
      </c>
      <c r="BR4" s="190"/>
      <c r="BS4" s="189">
        <v>68</v>
      </c>
      <c r="BT4" s="190"/>
      <c r="BU4" s="189">
        <v>69</v>
      </c>
      <c r="BV4" s="190"/>
      <c r="BW4" s="193">
        <v>48</v>
      </c>
      <c r="BX4" s="194"/>
      <c r="BY4" s="189">
        <v>79</v>
      </c>
      <c r="BZ4" s="195"/>
      <c r="CA4" s="196"/>
      <c r="CB4" s="189">
        <v>74</v>
      </c>
      <c r="CC4" s="190"/>
      <c r="CD4" s="189">
        <v>82</v>
      </c>
      <c r="CE4" s="190"/>
      <c r="CF4" s="189">
        <v>72</v>
      </c>
      <c r="CG4" s="190"/>
      <c r="CH4" s="189">
        <v>76</v>
      </c>
      <c r="CI4" s="190"/>
      <c r="CJ4" s="189">
        <v>83</v>
      </c>
      <c r="CK4" s="190"/>
      <c r="CL4" s="189">
        <v>73</v>
      </c>
      <c r="CM4" s="190"/>
      <c r="CN4" s="189">
        <v>80</v>
      </c>
      <c r="CO4" s="190"/>
      <c r="CP4" s="189">
        <v>70</v>
      </c>
      <c r="CQ4" s="190"/>
      <c r="CR4" s="189">
        <v>75</v>
      </c>
      <c r="CS4" s="190"/>
      <c r="CT4" s="189">
        <v>77</v>
      </c>
      <c r="CU4" s="190"/>
      <c r="CV4" s="189">
        <v>59</v>
      </c>
      <c r="CW4" s="190"/>
      <c r="CX4" s="189">
        <v>60</v>
      </c>
      <c r="CY4" s="190"/>
      <c r="CZ4" s="189">
        <v>62</v>
      </c>
      <c r="DA4" s="190"/>
      <c r="DB4" s="189">
        <v>84</v>
      </c>
      <c r="DC4" s="190"/>
      <c r="DD4" s="189">
        <v>85</v>
      </c>
      <c r="DE4" s="190"/>
      <c r="DF4" s="189">
        <v>87</v>
      </c>
      <c r="DG4" s="190"/>
      <c r="DH4" s="189">
        <v>53</v>
      </c>
      <c r="DI4" s="190"/>
      <c r="DJ4" s="189"/>
      <c r="DK4" s="190"/>
      <c r="DL4" s="49"/>
    </row>
    <row r="5" spans="1:116" s="51" customFormat="1" ht="28.5" customHeight="1" x14ac:dyDescent="0.2">
      <c r="A5" s="49"/>
      <c r="B5" s="119" t="s">
        <v>10</v>
      </c>
      <c r="C5" s="177" t="s">
        <v>137</v>
      </c>
      <c r="D5" s="178"/>
      <c r="E5" s="183" t="s">
        <v>97</v>
      </c>
      <c r="F5" s="178"/>
      <c r="G5" s="183" t="s">
        <v>98</v>
      </c>
      <c r="H5" s="178"/>
      <c r="I5" s="177" t="s">
        <v>238</v>
      </c>
      <c r="J5" s="178"/>
      <c r="K5" s="177" t="s">
        <v>239</v>
      </c>
      <c r="L5" s="178"/>
      <c r="M5" s="177" t="s">
        <v>99</v>
      </c>
      <c r="N5" s="178"/>
      <c r="O5" s="187" t="s">
        <v>36</v>
      </c>
      <c r="P5" s="188"/>
      <c r="Q5" s="187" t="s">
        <v>37</v>
      </c>
      <c r="R5" s="188"/>
      <c r="S5" s="179" t="s">
        <v>93</v>
      </c>
      <c r="T5" s="180"/>
      <c r="U5" s="179" t="s">
        <v>87</v>
      </c>
      <c r="V5" s="180"/>
      <c r="W5" s="177" t="s">
        <v>195</v>
      </c>
      <c r="X5" s="178"/>
      <c r="Y5" s="177" t="s">
        <v>4</v>
      </c>
      <c r="Z5" s="178"/>
      <c r="AA5" s="183" t="s">
        <v>164</v>
      </c>
      <c r="AB5" s="178"/>
      <c r="AC5" s="177" t="s">
        <v>197</v>
      </c>
      <c r="AD5" s="178"/>
      <c r="AE5" s="177" t="s">
        <v>67</v>
      </c>
      <c r="AF5" s="178"/>
      <c r="AG5" s="177" t="s">
        <v>222</v>
      </c>
      <c r="AH5" s="178"/>
      <c r="AI5" s="177" t="s">
        <v>106</v>
      </c>
      <c r="AJ5" s="178"/>
      <c r="AK5" s="177" t="s">
        <v>248</v>
      </c>
      <c r="AL5" s="178"/>
      <c r="AM5" s="177" t="s">
        <v>6</v>
      </c>
      <c r="AN5" s="178"/>
      <c r="AO5" s="177" t="s">
        <v>8</v>
      </c>
      <c r="AP5" s="178"/>
      <c r="AQ5" s="177" t="s">
        <v>7</v>
      </c>
      <c r="AR5" s="178"/>
      <c r="AS5" s="177" t="s">
        <v>5</v>
      </c>
      <c r="AT5" s="178"/>
      <c r="AU5" s="177" t="s">
        <v>38</v>
      </c>
      <c r="AV5" s="178"/>
      <c r="AW5" s="177" t="s">
        <v>88</v>
      </c>
      <c r="AX5" s="178"/>
      <c r="AY5" s="177" t="s">
        <v>110</v>
      </c>
      <c r="AZ5" s="178"/>
      <c r="BA5" s="177" t="s">
        <v>111</v>
      </c>
      <c r="BB5" s="178"/>
      <c r="BC5" s="187" t="s">
        <v>244</v>
      </c>
      <c r="BD5" s="188"/>
      <c r="BE5" s="187" t="s">
        <v>243</v>
      </c>
      <c r="BF5" s="188"/>
      <c r="BG5" s="177" t="s">
        <v>123</v>
      </c>
      <c r="BH5" s="178"/>
      <c r="BI5" s="177" t="s">
        <v>115</v>
      </c>
      <c r="BJ5" s="178"/>
      <c r="BK5" s="177" t="s">
        <v>116</v>
      </c>
      <c r="BL5" s="178"/>
      <c r="BM5" s="177" t="s">
        <v>117</v>
      </c>
      <c r="BN5" s="178"/>
      <c r="BO5" s="177" t="s">
        <v>118</v>
      </c>
      <c r="BP5" s="178"/>
      <c r="BQ5" s="177" t="s">
        <v>119</v>
      </c>
      <c r="BR5" s="178"/>
      <c r="BS5" s="177" t="s">
        <v>120</v>
      </c>
      <c r="BT5" s="178"/>
      <c r="BU5" s="177" t="s">
        <v>121</v>
      </c>
      <c r="BV5" s="178"/>
      <c r="BW5" s="177" t="s">
        <v>129</v>
      </c>
      <c r="BX5" s="178"/>
      <c r="BY5" s="177" t="s">
        <v>130</v>
      </c>
      <c r="BZ5" s="178"/>
      <c r="CA5" s="49"/>
      <c r="CB5" s="177" t="s">
        <v>126</v>
      </c>
      <c r="CC5" s="178"/>
      <c r="CD5" s="177" t="s">
        <v>56</v>
      </c>
      <c r="CE5" s="178"/>
      <c r="CF5" s="177" t="s">
        <v>124</v>
      </c>
      <c r="CG5" s="178"/>
      <c r="CH5" s="177" t="s">
        <v>127</v>
      </c>
      <c r="CI5" s="178"/>
      <c r="CJ5" s="177" t="s">
        <v>132</v>
      </c>
      <c r="CK5" s="178"/>
      <c r="CL5" s="177" t="s">
        <v>125</v>
      </c>
      <c r="CM5" s="178"/>
      <c r="CN5" s="177" t="s">
        <v>131</v>
      </c>
      <c r="CO5" s="178"/>
      <c r="CP5" s="177" t="s">
        <v>122</v>
      </c>
      <c r="CQ5" s="178"/>
      <c r="CR5" s="177" t="s">
        <v>80</v>
      </c>
      <c r="CS5" s="178"/>
      <c r="CT5" s="177" t="s">
        <v>128</v>
      </c>
      <c r="CU5" s="178"/>
      <c r="CV5" s="177" t="s">
        <v>112</v>
      </c>
      <c r="CW5" s="178"/>
      <c r="CX5" s="177" t="s">
        <v>113</v>
      </c>
      <c r="CY5" s="178"/>
      <c r="CZ5" s="177" t="s">
        <v>114</v>
      </c>
      <c r="DA5" s="178"/>
      <c r="DB5" s="177" t="s">
        <v>133</v>
      </c>
      <c r="DC5" s="178"/>
      <c r="DD5" s="177" t="s">
        <v>18</v>
      </c>
      <c r="DE5" s="178"/>
      <c r="DF5" s="177" t="s">
        <v>40</v>
      </c>
      <c r="DG5" s="178"/>
      <c r="DH5" s="177" t="s">
        <v>203</v>
      </c>
      <c r="DI5" s="178"/>
      <c r="DJ5" s="177" t="s">
        <v>162</v>
      </c>
      <c r="DK5" s="178"/>
      <c r="DL5" s="49"/>
    </row>
    <row r="6" spans="1:116" s="51" customFormat="1" ht="18" customHeight="1" x14ac:dyDescent="0.2">
      <c r="A6" s="49"/>
      <c r="B6" s="119" t="s">
        <v>11</v>
      </c>
      <c r="C6" s="177" t="s">
        <v>2</v>
      </c>
      <c r="D6" s="178"/>
      <c r="E6" s="177" t="s">
        <v>70</v>
      </c>
      <c r="F6" s="178"/>
      <c r="G6" s="177" t="s">
        <v>70</v>
      </c>
      <c r="H6" s="178"/>
      <c r="I6" s="177" t="s">
        <v>163</v>
      </c>
      <c r="J6" s="178"/>
      <c r="K6" s="177" t="s">
        <v>163</v>
      </c>
      <c r="L6" s="178"/>
      <c r="M6" s="177" t="s">
        <v>163</v>
      </c>
      <c r="N6" s="178"/>
      <c r="O6" s="177" t="s">
        <v>3</v>
      </c>
      <c r="P6" s="178"/>
      <c r="Q6" s="177" t="s">
        <v>3</v>
      </c>
      <c r="R6" s="178"/>
      <c r="S6" s="177" t="s">
        <v>3</v>
      </c>
      <c r="T6" s="178"/>
      <c r="U6" s="177" t="s">
        <v>3</v>
      </c>
      <c r="V6" s="178"/>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3</v>
      </c>
      <c r="AR6" s="178"/>
      <c r="AS6" s="177" t="s">
        <v>3</v>
      </c>
      <c r="AT6" s="178"/>
      <c r="AU6" s="177" t="s">
        <v>3</v>
      </c>
      <c r="AV6" s="178"/>
      <c r="AW6" s="177" t="s">
        <v>3</v>
      </c>
      <c r="AX6" s="178"/>
      <c r="AY6" s="177" t="s">
        <v>3</v>
      </c>
      <c r="AZ6" s="178"/>
      <c r="BA6" s="177" t="s">
        <v>3</v>
      </c>
      <c r="BB6" s="178"/>
      <c r="BC6" s="177" t="s">
        <v>3</v>
      </c>
      <c r="BD6" s="178"/>
      <c r="BE6" s="177" t="s">
        <v>3</v>
      </c>
      <c r="BF6" s="178"/>
      <c r="BG6" s="177" t="s">
        <v>3</v>
      </c>
      <c r="BH6" s="178"/>
      <c r="BI6" s="177" t="s">
        <v>3</v>
      </c>
      <c r="BJ6" s="178"/>
      <c r="BK6" s="177" t="s">
        <v>3</v>
      </c>
      <c r="BL6" s="178"/>
      <c r="BM6" s="177" t="s">
        <v>3</v>
      </c>
      <c r="BN6" s="178"/>
      <c r="BO6" s="177" t="s">
        <v>3</v>
      </c>
      <c r="BP6" s="178"/>
      <c r="BQ6" s="177" t="s">
        <v>3</v>
      </c>
      <c r="BR6" s="178"/>
      <c r="BS6" s="177" t="s">
        <v>3</v>
      </c>
      <c r="BT6" s="178"/>
      <c r="BU6" s="177" t="s">
        <v>3</v>
      </c>
      <c r="BV6" s="178"/>
      <c r="BW6" s="177" t="s">
        <v>3</v>
      </c>
      <c r="BX6" s="178"/>
      <c r="BY6" s="177" t="s">
        <v>3</v>
      </c>
      <c r="BZ6" s="178"/>
      <c r="CA6" s="49" t="s">
        <v>83</v>
      </c>
      <c r="CB6" s="177" t="s">
        <v>3</v>
      </c>
      <c r="CC6" s="178"/>
      <c r="CD6" s="177" t="s">
        <v>3</v>
      </c>
      <c r="CE6" s="178"/>
      <c r="CF6" s="177" t="s">
        <v>3</v>
      </c>
      <c r="CG6" s="178"/>
      <c r="CH6" s="177" t="s">
        <v>3</v>
      </c>
      <c r="CI6" s="178"/>
      <c r="CJ6" s="177" t="s">
        <v>3</v>
      </c>
      <c r="CK6" s="178"/>
      <c r="CL6" s="177" t="s">
        <v>3</v>
      </c>
      <c r="CM6" s="178"/>
      <c r="CN6" s="177" t="s">
        <v>3</v>
      </c>
      <c r="CO6" s="178"/>
      <c r="CP6" s="177" t="s">
        <v>3</v>
      </c>
      <c r="CQ6" s="178"/>
      <c r="CR6" s="177" t="s">
        <v>3</v>
      </c>
      <c r="CS6" s="178"/>
      <c r="CT6" s="177" t="s">
        <v>3</v>
      </c>
      <c r="CU6" s="178"/>
      <c r="CV6" s="177" t="s">
        <v>3</v>
      </c>
      <c r="CW6" s="178"/>
      <c r="CX6" s="177" t="s">
        <v>3</v>
      </c>
      <c r="CY6" s="178"/>
      <c r="CZ6" s="177" t="s">
        <v>3</v>
      </c>
      <c r="DA6" s="178"/>
      <c r="DB6" s="177" t="s">
        <v>3</v>
      </c>
      <c r="DC6" s="178"/>
      <c r="DD6" s="177"/>
      <c r="DE6" s="178"/>
      <c r="DF6" s="177"/>
      <c r="DG6" s="178"/>
      <c r="DH6" s="177" t="s">
        <v>89</v>
      </c>
      <c r="DI6" s="178"/>
      <c r="DJ6" s="177"/>
      <c r="DK6" s="178"/>
      <c r="DL6" s="49"/>
    </row>
    <row r="7" spans="1:116" s="51" customFormat="1" ht="23.25" customHeight="1" x14ac:dyDescent="0.2">
      <c r="A7" s="49"/>
      <c r="B7" s="19" t="s">
        <v>134</v>
      </c>
      <c r="C7" s="181"/>
      <c r="D7" s="184"/>
      <c r="E7" s="181"/>
      <c r="F7" s="184"/>
      <c r="G7" s="181"/>
      <c r="H7" s="184"/>
      <c r="I7" s="181"/>
      <c r="J7" s="184"/>
      <c r="K7" s="181"/>
      <c r="L7" s="184"/>
      <c r="M7" s="181"/>
      <c r="N7" s="184"/>
      <c r="O7" s="181"/>
      <c r="P7" s="184"/>
      <c r="Q7" s="181"/>
      <c r="R7" s="184"/>
      <c r="S7" s="181"/>
      <c r="T7" s="184"/>
      <c r="U7" s="181"/>
      <c r="V7" s="184"/>
      <c r="W7" s="181"/>
      <c r="X7" s="184"/>
      <c r="Y7" s="181"/>
      <c r="Z7" s="184"/>
      <c r="AA7" s="181"/>
      <c r="AB7" s="184"/>
      <c r="AC7" s="181"/>
      <c r="AD7" s="184"/>
      <c r="AE7" s="181"/>
      <c r="AF7" s="184"/>
      <c r="AG7" s="181"/>
      <c r="AH7" s="184"/>
      <c r="AI7" s="181"/>
      <c r="AJ7" s="184"/>
      <c r="AK7" s="181"/>
      <c r="AL7" s="184"/>
      <c r="AM7" s="181"/>
      <c r="AN7" s="184"/>
      <c r="AO7" s="181"/>
      <c r="AP7" s="184"/>
      <c r="AQ7" s="181"/>
      <c r="AR7" s="184"/>
      <c r="AS7" s="181"/>
      <c r="AT7" s="184"/>
      <c r="AU7" s="181"/>
      <c r="AV7" s="184"/>
      <c r="AW7" s="181"/>
      <c r="AX7" s="184"/>
      <c r="AY7" s="181"/>
      <c r="AZ7" s="184"/>
      <c r="BA7" s="181"/>
      <c r="BB7" s="184"/>
      <c r="BC7" s="181"/>
      <c r="BD7" s="184"/>
      <c r="BE7" s="181"/>
      <c r="BF7" s="184"/>
      <c r="BG7" s="181"/>
      <c r="BH7" s="184"/>
      <c r="BI7" s="181"/>
      <c r="BJ7" s="184"/>
      <c r="BK7" s="181"/>
      <c r="BL7" s="184"/>
      <c r="BM7" s="181"/>
      <c r="BN7" s="184"/>
      <c r="BO7" s="181"/>
      <c r="BP7" s="184"/>
      <c r="BQ7" s="181"/>
      <c r="BR7" s="184"/>
      <c r="BS7" s="181"/>
      <c r="BT7" s="184"/>
      <c r="BU7" s="181"/>
      <c r="BV7" s="184"/>
      <c r="BW7" s="181"/>
      <c r="BX7" s="184"/>
      <c r="BY7" s="181"/>
      <c r="BZ7" s="184"/>
      <c r="CA7" s="52" t="s">
        <v>84</v>
      </c>
      <c r="CB7" s="181"/>
      <c r="CC7" s="184"/>
      <c r="CD7" s="181"/>
      <c r="CE7" s="184"/>
      <c r="CF7" s="181"/>
      <c r="CG7" s="184"/>
      <c r="CH7" s="181"/>
      <c r="CI7" s="184"/>
      <c r="CJ7" s="181"/>
      <c r="CK7" s="184"/>
      <c r="CL7" s="181"/>
      <c r="CM7" s="184"/>
      <c r="CN7" s="181"/>
      <c r="CO7" s="184"/>
      <c r="CP7" s="181"/>
      <c r="CQ7" s="184"/>
      <c r="CR7" s="181"/>
      <c r="CS7" s="184"/>
      <c r="CT7" s="181"/>
      <c r="CU7" s="184"/>
      <c r="CV7" s="181"/>
      <c r="CW7" s="184"/>
      <c r="CX7" s="181"/>
      <c r="CY7" s="184"/>
      <c r="CZ7" s="181"/>
      <c r="DA7" s="184"/>
      <c r="DB7" s="181"/>
      <c r="DC7" s="184"/>
      <c r="DD7" s="181"/>
      <c r="DE7" s="184"/>
      <c r="DF7" s="181"/>
      <c r="DG7" s="184"/>
      <c r="DH7" s="181"/>
      <c r="DI7" s="184"/>
      <c r="DJ7" s="181"/>
      <c r="DK7" s="184"/>
      <c r="DL7" s="49"/>
    </row>
    <row r="8" spans="1:116" s="51" customFormat="1" ht="22.5" customHeight="1" x14ac:dyDescent="0.2">
      <c r="A8" s="49"/>
      <c r="B8" s="19" t="s">
        <v>135</v>
      </c>
      <c r="C8" s="181"/>
      <c r="D8" s="182"/>
      <c r="E8" s="181"/>
      <c r="F8" s="182"/>
      <c r="G8" s="181"/>
      <c r="H8" s="182"/>
      <c r="I8" s="181"/>
      <c r="J8" s="182"/>
      <c r="K8" s="181"/>
      <c r="L8" s="182"/>
      <c r="M8" s="181"/>
      <c r="N8" s="182"/>
      <c r="O8" s="181"/>
      <c r="P8" s="182"/>
      <c r="Q8" s="181"/>
      <c r="R8" s="182"/>
      <c r="S8" s="181"/>
      <c r="T8" s="182"/>
      <c r="U8" s="181"/>
      <c r="V8" s="182"/>
      <c r="W8" s="181"/>
      <c r="X8" s="182"/>
      <c r="Y8" s="181"/>
      <c r="Z8" s="182"/>
      <c r="AA8" s="181"/>
      <c r="AB8" s="182"/>
      <c r="AC8" s="181"/>
      <c r="AD8" s="182"/>
      <c r="AE8" s="181"/>
      <c r="AF8" s="182"/>
      <c r="AG8" s="181"/>
      <c r="AH8" s="182"/>
      <c r="AI8" s="181"/>
      <c r="AJ8" s="182"/>
      <c r="AK8" s="181"/>
      <c r="AL8" s="182"/>
      <c r="AM8" s="181"/>
      <c r="AN8" s="182"/>
      <c r="AO8" s="181"/>
      <c r="AP8" s="182"/>
      <c r="AQ8" s="181"/>
      <c r="AR8" s="182"/>
      <c r="AS8" s="181"/>
      <c r="AT8" s="182"/>
      <c r="AU8" s="181"/>
      <c r="AV8" s="182"/>
      <c r="AW8" s="181"/>
      <c r="AX8" s="182"/>
      <c r="AY8" s="181"/>
      <c r="AZ8" s="182"/>
      <c r="BA8" s="181"/>
      <c r="BB8" s="182"/>
      <c r="BC8" s="181"/>
      <c r="BD8" s="182"/>
      <c r="BE8" s="181"/>
      <c r="BF8" s="182"/>
      <c r="BG8" s="181"/>
      <c r="BH8" s="182"/>
      <c r="BI8" s="181"/>
      <c r="BJ8" s="182"/>
      <c r="BK8" s="181"/>
      <c r="BL8" s="182"/>
      <c r="BM8" s="181"/>
      <c r="BN8" s="182"/>
      <c r="BO8" s="181"/>
      <c r="BP8" s="182"/>
      <c r="BQ8" s="181"/>
      <c r="BR8" s="182"/>
      <c r="BS8" s="181"/>
      <c r="BT8" s="182"/>
      <c r="BU8" s="181"/>
      <c r="BV8" s="182"/>
      <c r="BW8" s="181"/>
      <c r="BX8" s="182"/>
      <c r="BY8" s="181"/>
      <c r="BZ8" s="182"/>
      <c r="CA8" s="116"/>
      <c r="CB8" s="181"/>
      <c r="CC8" s="182"/>
      <c r="CD8" s="181"/>
      <c r="CE8" s="182"/>
      <c r="CF8" s="181"/>
      <c r="CG8" s="182"/>
      <c r="CH8" s="181"/>
      <c r="CI8" s="182"/>
      <c r="CJ8" s="181"/>
      <c r="CK8" s="182"/>
      <c r="CL8" s="181"/>
      <c r="CM8" s="182"/>
      <c r="CN8" s="181"/>
      <c r="CO8" s="182"/>
      <c r="CP8" s="181"/>
      <c r="CQ8" s="182"/>
      <c r="CR8" s="181"/>
      <c r="CS8" s="182"/>
      <c r="CT8" s="181"/>
      <c r="CU8" s="182"/>
      <c r="CV8" s="181"/>
      <c r="CW8" s="182"/>
      <c r="CX8" s="181"/>
      <c r="CY8" s="182"/>
      <c r="CZ8" s="181"/>
      <c r="DA8" s="182"/>
      <c r="DB8" s="181"/>
      <c r="DC8" s="182"/>
      <c r="DD8" s="181"/>
      <c r="DE8" s="182"/>
      <c r="DF8" s="181"/>
      <c r="DG8" s="182"/>
      <c r="DH8" s="181"/>
      <c r="DI8" s="182"/>
      <c r="DJ8" s="181"/>
      <c r="DK8" s="184"/>
      <c r="DL8" s="49"/>
    </row>
    <row r="9" spans="1:116" s="51" customFormat="1" ht="23.25" customHeight="1" x14ac:dyDescent="0.2">
      <c r="A9" s="49"/>
      <c r="B9" s="19" t="s">
        <v>136</v>
      </c>
      <c r="C9" s="181"/>
      <c r="D9" s="182"/>
      <c r="E9" s="181"/>
      <c r="F9" s="182"/>
      <c r="G9" s="181"/>
      <c r="H9" s="182"/>
      <c r="I9" s="181"/>
      <c r="J9" s="182"/>
      <c r="K9" s="181"/>
      <c r="L9" s="182"/>
      <c r="M9" s="181"/>
      <c r="N9" s="182"/>
      <c r="O9" s="181"/>
      <c r="P9" s="182"/>
      <c r="Q9" s="181"/>
      <c r="R9" s="182"/>
      <c r="S9" s="181"/>
      <c r="T9" s="182"/>
      <c r="U9" s="181"/>
      <c r="V9" s="182"/>
      <c r="W9" s="181"/>
      <c r="X9" s="182"/>
      <c r="Y9" s="181"/>
      <c r="Z9" s="182"/>
      <c r="AA9" s="181"/>
      <c r="AB9" s="182"/>
      <c r="AC9" s="181"/>
      <c r="AD9" s="182"/>
      <c r="AE9" s="181"/>
      <c r="AF9" s="182"/>
      <c r="AG9" s="181"/>
      <c r="AH9" s="182"/>
      <c r="AI9" s="181"/>
      <c r="AJ9" s="182"/>
      <c r="AK9" s="181"/>
      <c r="AL9" s="182"/>
      <c r="AM9" s="181"/>
      <c r="AN9" s="182"/>
      <c r="AO9" s="181"/>
      <c r="AP9" s="182"/>
      <c r="AQ9" s="181"/>
      <c r="AR9" s="182"/>
      <c r="AS9" s="181"/>
      <c r="AT9" s="182"/>
      <c r="AU9" s="181"/>
      <c r="AV9" s="182"/>
      <c r="AW9" s="181"/>
      <c r="AX9" s="182"/>
      <c r="AY9" s="181"/>
      <c r="AZ9" s="182"/>
      <c r="BA9" s="181"/>
      <c r="BB9" s="182"/>
      <c r="BC9" s="181"/>
      <c r="BD9" s="182"/>
      <c r="BE9" s="181"/>
      <c r="BF9" s="182"/>
      <c r="BG9" s="181"/>
      <c r="BH9" s="182"/>
      <c r="BI9" s="181"/>
      <c r="BJ9" s="182"/>
      <c r="BK9" s="181"/>
      <c r="BL9" s="182"/>
      <c r="BM9" s="181"/>
      <c r="BN9" s="182"/>
      <c r="BO9" s="181"/>
      <c r="BP9" s="182"/>
      <c r="BQ9" s="181"/>
      <c r="BR9" s="182"/>
      <c r="BS9" s="181"/>
      <c r="BT9" s="182"/>
      <c r="BU9" s="181"/>
      <c r="BV9" s="182"/>
      <c r="BW9" s="181"/>
      <c r="BX9" s="182"/>
      <c r="BY9" s="181"/>
      <c r="BZ9" s="182"/>
      <c r="CA9" s="52"/>
      <c r="CB9" s="181"/>
      <c r="CC9" s="182"/>
      <c r="CD9" s="181"/>
      <c r="CE9" s="182"/>
      <c r="CF9" s="181"/>
      <c r="CG9" s="182"/>
      <c r="CH9" s="181"/>
      <c r="CI9" s="182"/>
      <c r="CJ9" s="181"/>
      <c r="CK9" s="182"/>
      <c r="CL9" s="181"/>
      <c r="CM9" s="182"/>
      <c r="CN9" s="181"/>
      <c r="CO9" s="182"/>
      <c r="CP9" s="181"/>
      <c r="CQ9" s="182"/>
      <c r="CR9" s="181"/>
      <c r="CS9" s="182"/>
      <c r="CT9" s="181"/>
      <c r="CU9" s="182"/>
      <c r="CV9" s="181"/>
      <c r="CW9" s="182"/>
      <c r="CX9" s="181"/>
      <c r="CY9" s="182"/>
      <c r="CZ9" s="181"/>
      <c r="DA9" s="182"/>
      <c r="DB9" s="181"/>
      <c r="DC9" s="182"/>
      <c r="DD9" s="181"/>
      <c r="DE9" s="182"/>
      <c r="DF9" s="181"/>
      <c r="DG9" s="182"/>
      <c r="DH9" s="181"/>
      <c r="DI9" s="182"/>
      <c r="DJ9" s="181"/>
      <c r="DK9" s="184"/>
      <c r="DL9" s="49"/>
    </row>
    <row r="10" spans="1:116" s="51" customFormat="1" ht="15.75" customHeight="1" x14ac:dyDescent="0.2">
      <c r="A10" s="49"/>
      <c r="B10" s="119" t="s">
        <v>71</v>
      </c>
      <c r="C10" s="177" t="s">
        <v>82</v>
      </c>
      <c r="D10" s="178"/>
      <c r="E10" s="177" t="s">
        <v>220</v>
      </c>
      <c r="F10" s="178"/>
      <c r="G10" s="177" t="s">
        <v>75</v>
      </c>
      <c r="H10" s="178"/>
      <c r="I10" s="177" t="s">
        <v>245</v>
      </c>
      <c r="J10" s="178"/>
      <c r="K10" s="177" t="s">
        <v>246</v>
      </c>
      <c r="L10" s="178"/>
      <c r="M10" s="177" t="s">
        <v>75</v>
      </c>
      <c r="N10" s="178"/>
      <c r="O10" s="177" t="s">
        <v>86</v>
      </c>
      <c r="P10" s="178"/>
      <c r="Q10" s="177" t="s">
        <v>86</v>
      </c>
      <c r="R10" s="178"/>
      <c r="S10" s="177" t="s">
        <v>86</v>
      </c>
      <c r="T10" s="178"/>
      <c r="U10" s="177" t="s">
        <v>86</v>
      </c>
      <c r="V10" s="178"/>
      <c r="W10" s="177" t="s">
        <v>86</v>
      </c>
      <c r="X10" s="178"/>
      <c r="Y10" s="177" t="s">
        <v>86</v>
      </c>
      <c r="Z10" s="178"/>
      <c r="AA10" s="177" t="s">
        <v>86</v>
      </c>
      <c r="AB10" s="178"/>
      <c r="AC10" s="177" t="s">
        <v>86</v>
      </c>
      <c r="AD10" s="178"/>
      <c r="AE10" s="177" t="s">
        <v>86</v>
      </c>
      <c r="AF10" s="178"/>
      <c r="AG10" s="177" t="s">
        <v>75</v>
      </c>
      <c r="AH10" s="178"/>
      <c r="AI10" s="177" t="s">
        <v>75</v>
      </c>
      <c r="AJ10" s="178"/>
      <c r="AK10" s="177" t="s">
        <v>86</v>
      </c>
      <c r="AL10" s="178"/>
      <c r="AM10" s="177" t="s">
        <v>75</v>
      </c>
      <c r="AN10" s="178"/>
      <c r="AO10" s="177" t="s">
        <v>75</v>
      </c>
      <c r="AP10" s="178"/>
      <c r="AQ10" s="177" t="s">
        <v>75</v>
      </c>
      <c r="AR10" s="178"/>
      <c r="AS10" s="177" t="s">
        <v>86</v>
      </c>
      <c r="AT10" s="178"/>
      <c r="AU10" s="177" t="s">
        <v>86</v>
      </c>
      <c r="AV10" s="178"/>
      <c r="AW10" s="177" t="s">
        <v>86</v>
      </c>
      <c r="AX10" s="178"/>
      <c r="AY10" s="177" t="s">
        <v>86</v>
      </c>
      <c r="AZ10" s="178"/>
      <c r="BA10" s="177" t="s">
        <v>86</v>
      </c>
      <c r="BB10" s="178"/>
      <c r="BC10" s="177" t="s">
        <v>86</v>
      </c>
      <c r="BD10" s="178"/>
      <c r="BE10" s="177" t="s">
        <v>86</v>
      </c>
      <c r="BF10" s="178"/>
      <c r="BG10" s="177" t="s">
        <v>86</v>
      </c>
      <c r="BH10" s="178"/>
      <c r="BI10" s="177" t="s">
        <v>86</v>
      </c>
      <c r="BJ10" s="178"/>
      <c r="BK10" s="177" t="s">
        <v>86</v>
      </c>
      <c r="BL10" s="178"/>
      <c r="BM10" s="177" t="s">
        <v>86</v>
      </c>
      <c r="BN10" s="178"/>
      <c r="BO10" s="177" t="s">
        <v>86</v>
      </c>
      <c r="BP10" s="178"/>
      <c r="BQ10" s="177" t="s">
        <v>86</v>
      </c>
      <c r="BR10" s="178"/>
      <c r="BS10" s="177" t="s">
        <v>86</v>
      </c>
      <c r="BT10" s="178"/>
      <c r="BU10" s="177" t="s">
        <v>86</v>
      </c>
      <c r="BV10" s="178"/>
      <c r="BW10" s="177" t="s">
        <v>86</v>
      </c>
      <c r="BX10" s="178"/>
      <c r="BY10" s="177" t="s">
        <v>86</v>
      </c>
      <c r="BZ10" s="178"/>
      <c r="CA10" s="49"/>
      <c r="CB10" s="177" t="s">
        <v>86</v>
      </c>
      <c r="CC10" s="178"/>
      <c r="CD10" s="177" t="s">
        <v>86</v>
      </c>
      <c r="CE10" s="178"/>
      <c r="CF10" s="177" t="s">
        <v>86</v>
      </c>
      <c r="CG10" s="178"/>
      <c r="CH10" s="177" t="s">
        <v>86</v>
      </c>
      <c r="CI10" s="178"/>
      <c r="CJ10" s="177" t="s">
        <v>86</v>
      </c>
      <c r="CK10" s="178"/>
      <c r="CL10" s="177" t="s">
        <v>86</v>
      </c>
      <c r="CM10" s="178"/>
      <c r="CN10" s="177" t="s">
        <v>86</v>
      </c>
      <c r="CO10" s="178"/>
      <c r="CP10" s="177" t="s">
        <v>86</v>
      </c>
      <c r="CQ10" s="178"/>
      <c r="CR10" s="177" t="s">
        <v>86</v>
      </c>
      <c r="CS10" s="178"/>
      <c r="CT10" s="177" t="s">
        <v>86</v>
      </c>
      <c r="CU10" s="178"/>
      <c r="CV10" s="177" t="s">
        <v>86</v>
      </c>
      <c r="CW10" s="178"/>
      <c r="CX10" s="177" t="s">
        <v>86</v>
      </c>
      <c r="CY10" s="178"/>
      <c r="CZ10" s="177" t="s">
        <v>86</v>
      </c>
      <c r="DA10" s="178"/>
      <c r="DB10" s="177" t="s">
        <v>86</v>
      </c>
      <c r="DC10" s="178"/>
      <c r="DD10" s="177" t="s">
        <v>75</v>
      </c>
      <c r="DE10" s="178"/>
      <c r="DF10" s="177" t="s">
        <v>86</v>
      </c>
      <c r="DG10" s="178"/>
      <c r="DH10" s="177"/>
      <c r="DI10" s="178"/>
      <c r="DJ10" s="177"/>
      <c r="DK10" s="178"/>
      <c r="DL10" s="49"/>
    </row>
    <row r="11" spans="1:116" s="51" customFormat="1" ht="16.5" customHeight="1" x14ac:dyDescent="0.2">
      <c r="A11" s="49"/>
      <c r="B11" s="119" t="s">
        <v>12</v>
      </c>
      <c r="C11" s="177" t="s">
        <v>210</v>
      </c>
      <c r="D11" s="178"/>
      <c r="E11" s="177" t="s">
        <v>210</v>
      </c>
      <c r="F11" s="178"/>
      <c r="G11" s="177" t="s">
        <v>217</v>
      </c>
      <c r="H11" s="178"/>
      <c r="I11" s="177" t="s">
        <v>210</v>
      </c>
      <c r="J11" s="178"/>
      <c r="K11" s="177" t="s">
        <v>210</v>
      </c>
      <c r="L11" s="178"/>
      <c r="M11" s="177" t="s">
        <v>217</v>
      </c>
      <c r="N11" s="178"/>
      <c r="O11" s="177" t="s">
        <v>214</v>
      </c>
      <c r="P11" s="178"/>
      <c r="Q11" s="177" t="s">
        <v>213</v>
      </c>
      <c r="R11" s="178"/>
      <c r="S11" s="177" t="s">
        <v>214</v>
      </c>
      <c r="T11" s="178"/>
      <c r="U11" s="177" t="s">
        <v>213</v>
      </c>
      <c r="V11" s="178"/>
      <c r="W11" s="177" t="s">
        <v>214</v>
      </c>
      <c r="X11" s="178"/>
      <c r="Y11" s="177" t="s">
        <v>213</v>
      </c>
      <c r="Z11" s="178"/>
      <c r="AA11" s="177" t="s">
        <v>214</v>
      </c>
      <c r="AB11" s="178"/>
      <c r="AC11" s="177" t="s">
        <v>212</v>
      </c>
      <c r="AD11" s="178"/>
      <c r="AE11" s="177" t="s">
        <v>213</v>
      </c>
      <c r="AF11" s="178"/>
      <c r="AG11" s="177" t="s">
        <v>212</v>
      </c>
      <c r="AH11" s="178"/>
      <c r="AI11" s="177" t="s">
        <v>212</v>
      </c>
      <c r="AJ11" s="178"/>
      <c r="AK11" s="177" t="s">
        <v>213</v>
      </c>
      <c r="AL11" s="178"/>
      <c r="AM11" s="177" t="s">
        <v>213</v>
      </c>
      <c r="AN11" s="178"/>
      <c r="AO11" s="177" t="s">
        <v>213</v>
      </c>
      <c r="AP11" s="178"/>
      <c r="AQ11" s="179" t="s">
        <v>204</v>
      </c>
      <c r="AR11" s="180"/>
      <c r="AS11" s="179" t="s">
        <v>204</v>
      </c>
      <c r="AT11" s="180"/>
      <c r="AU11" s="179" t="s">
        <v>204</v>
      </c>
      <c r="AV11" s="180"/>
      <c r="AW11" s="177" t="s">
        <v>213</v>
      </c>
      <c r="AX11" s="178"/>
      <c r="AY11" s="179" t="s">
        <v>204</v>
      </c>
      <c r="AZ11" s="180"/>
      <c r="BA11" s="179" t="s">
        <v>204</v>
      </c>
      <c r="BB11" s="180"/>
      <c r="BC11" s="179" t="s">
        <v>204</v>
      </c>
      <c r="BD11" s="180"/>
      <c r="BE11" s="179" t="s">
        <v>204</v>
      </c>
      <c r="BF11" s="180"/>
      <c r="BG11" s="179" t="s">
        <v>204</v>
      </c>
      <c r="BH11" s="180"/>
      <c r="BI11" s="179" t="s">
        <v>204</v>
      </c>
      <c r="BJ11" s="180"/>
      <c r="BK11" s="179" t="s">
        <v>204</v>
      </c>
      <c r="BL11" s="180"/>
      <c r="BM11" s="179" t="s">
        <v>204</v>
      </c>
      <c r="BN11" s="180"/>
      <c r="BO11" s="179" t="s">
        <v>204</v>
      </c>
      <c r="BP11" s="180"/>
      <c r="BQ11" s="179" t="s">
        <v>204</v>
      </c>
      <c r="BR11" s="180"/>
      <c r="BS11" s="179" t="s">
        <v>204</v>
      </c>
      <c r="BT11" s="180"/>
      <c r="BU11" s="179" t="s">
        <v>204</v>
      </c>
      <c r="BV11" s="180"/>
      <c r="BW11" s="179" t="s">
        <v>204</v>
      </c>
      <c r="BX11" s="180"/>
      <c r="BY11" s="179" t="s">
        <v>204</v>
      </c>
      <c r="BZ11" s="180"/>
      <c r="CA11" s="114"/>
      <c r="CB11" s="179" t="s">
        <v>204</v>
      </c>
      <c r="CC11" s="180"/>
      <c r="CD11" s="179" t="s">
        <v>204</v>
      </c>
      <c r="CE11" s="180"/>
      <c r="CF11" s="179" t="s">
        <v>204</v>
      </c>
      <c r="CG11" s="180"/>
      <c r="CH11" s="179" t="s">
        <v>204</v>
      </c>
      <c r="CI11" s="180"/>
      <c r="CJ11" s="179" t="s">
        <v>204</v>
      </c>
      <c r="CK11" s="180"/>
      <c r="CL11" s="179" t="s">
        <v>204</v>
      </c>
      <c r="CM11" s="180"/>
      <c r="CN11" s="179" t="s">
        <v>204</v>
      </c>
      <c r="CO11" s="180"/>
      <c r="CP11" s="179" t="s">
        <v>204</v>
      </c>
      <c r="CQ11" s="180"/>
      <c r="CR11" s="179" t="s">
        <v>204</v>
      </c>
      <c r="CS11" s="180"/>
      <c r="CT11" s="179" t="s">
        <v>204</v>
      </c>
      <c r="CU11" s="180"/>
      <c r="CV11" s="179" t="s">
        <v>204</v>
      </c>
      <c r="CW11" s="180"/>
      <c r="CX11" s="179" t="s">
        <v>204</v>
      </c>
      <c r="CY11" s="180"/>
      <c r="CZ11" s="179" t="s">
        <v>204</v>
      </c>
      <c r="DA11" s="180"/>
      <c r="DB11" s="179" t="s">
        <v>204</v>
      </c>
      <c r="DC11" s="180"/>
      <c r="DD11" s="205"/>
      <c r="DE11" s="205"/>
      <c r="DF11" s="205"/>
      <c r="DG11" s="205"/>
      <c r="DH11" s="205"/>
      <c r="DI11" s="205"/>
      <c r="DJ11" s="177"/>
      <c r="DK11" s="178"/>
      <c r="DL11" s="49"/>
    </row>
    <row r="12" spans="1:116" s="51" customFormat="1" ht="25.5" customHeight="1" x14ac:dyDescent="0.2">
      <c r="A12" s="49"/>
      <c r="B12" s="119" t="s">
        <v>13</v>
      </c>
      <c r="C12" s="177">
        <v>30</v>
      </c>
      <c r="D12" s="178"/>
      <c r="E12" s="177">
        <v>30</v>
      </c>
      <c r="F12" s="178"/>
      <c r="G12" s="177">
        <v>24</v>
      </c>
      <c r="H12" s="178"/>
      <c r="I12" s="177">
        <v>30</v>
      </c>
      <c r="J12" s="178"/>
      <c r="K12" s="177">
        <v>30</v>
      </c>
      <c r="L12" s="178"/>
      <c r="M12" s="177">
        <v>24</v>
      </c>
      <c r="N12" s="178"/>
      <c r="O12" s="177">
        <v>4</v>
      </c>
      <c r="P12" s="178"/>
      <c r="Q12" s="177">
        <v>1</v>
      </c>
      <c r="R12" s="178"/>
      <c r="S12" s="177">
        <v>4</v>
      </c>
      <c r="T12" s="178"/>
      <c r="U12" s="177">
        <v>1</v>
      </c>
      <c r="V12" s="178"/>
      <c r="W12" s="177">
        <v>4</v>
      </c>
      <c r="X12" s="178"/>
      <c r="Y12" s="177">
        <v>1</v>
      </c>
      <c r="Z12" s="178"/>
      <c r="AA12" s="177">
        <v>4</v>
      </c>
      <c r="AB12" s="178"/>
      <c r="AC12" s="177">
        <v>2</v>
      </c>
      <c r="AD12" s="178"/>
      <c r="AE12" s="177">
        <v>1</v>
      </c>
      <c r="AF12" s="178"/>
      <c r="AG12" s="177">
        <v>2</v>
      </c>
      <c r="AH12" s="178"/>
      <c r="AI12" s="177">
        <v>2</v>
      </c>
      <c r="AJ12" s="178"/>
      <c r="AK12" s="177">
        <v>1</v>
      </c>
      <c r="AL12" s="178"/>
      <c r="AM12" s="177">
        <v>1</v>
      </c>
      <c r="AN12" s="178"/>
      <c r="AO12" s="177">
        <v>1</v>
      </c>
      <c r="AP12" s="178"/>
      <c r="AQ12" s="177"/>
      <c r="AR12" s="178"/>
      <c r="AS12" s="177"/>
      <c r="AT12" s="178"/>
      <c r="AU12" s="177"/>
      <c r="AV12" s="178"/>
      <c r="AW12" s="177">
        <v>1</v>
      </c>
      <c r="AX12" s="178"/>
      <c r="AY12" s="177"/>
      <c r="AZ12" s="178"/>
      <c r="BA12" s="177"/>
      <c r="BB12" s="178"/>
      <c r="BC12" s="177"/>
      <c r="BD12" s="178"/>
      <c r="BE12" s="177"/>
      <c r="BF12" s="178"/>
      <c r="BG12" s="177"/>
      <c r="BH12" s="178"/>
      <c r="BI12" s="177"/>
      <c r="BJ12" s="178"/>
      <c r="BK12" s="177"/>
      <c r="BL12" s="178"/>
      <c r="BM12" s="177"/>
      <c r="BN12" s="178"/>
      <c r="BO12" s="177"/>
      <c r="BP12" s="178"/>
      <c r="BQ12" s="177"/>
      <c r="BR12" s="178"/>
      <c r="BS12" s="177"/>
      <c r="BT12" s="178"/>
      <c r="BU12" s="177"/>
      <c r="BV12" s="178"/>
      <c r="BW12" s="177"/>
      <c r="BX12" s="178"/>
      <c r="BY12" s="177"/>
      <c r="BZ12" s="178"/>
      <c r="CA12" s="49"/>
      <c r="CB12" s="177"/>
      <c r="CC12" s="178"/>
      <c r="CD12" s="177"/>
      <c r="CE12" s="178"/>
      <c r="CF12" s="177"/>
      <c r="CG12" s="178"/>
      <c r="CH12" s="177"/>
      <c r="CI12" s="178"/>
      <c r="CJ12" s="177"/>
      <c r="CK12" s="178"/>
      <c r="CL12" s="177"/>
      <c r="CM12" s="178"/>
      <c r="CN12" s="177"/>
      <c r="CO12" s="178"/>
      <c r="CP12" s="177"/>
      <c r="CQ12" s="178"/>
      <c r="CR12" s="177"/>
      <c r="CS12" s="178"/>
      <c r="CT12" s="177"/>
      <c r="CU12" s="178"/>
      <c r="CV12" s="177"/>
      <c r="CW12" s="178"/>
      <c r="CX12" s="177"/>
      <c r="CY12" s="178"/>
      <c r="CZ12" s="177"/>
      <c r="DA12" s="178"/>
      <c r="DB12" s="177"/>
      <c r="DC12" s="178"/>
      <c r="DD12" s="177"/>
      <c r="DE12" s="178"/>
      <c r="DF12" s="177"/>
      <c r="DG12" s="178"/>
      <c r="DH12" s="177"/>
      <c r="DI12" s="178"/>
      <c r="DJ12" s="177"/>
      <c r="DK12" s="178"/>
      <c r="DL12" s="49"/>
    </row>
    <row r="13" spans="1:116" s="51" customFormat="1" ht="16.5" customHeight="1" x14ac:dyDescent="0.2">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
      <c r="A14" s="146">
        <v>1</v>
      </c>
      <c r="B14" s="55"/>
      <c r="C14" s="164">
        <f>'[1]ביוב גולמי I'!$B3</f>
        <v>71890</v>
      </c>
      <c r="D14" s="57"/>
      <c r="E14" s="58">
        <f>'[2]07.2024'!$R11</f>
        <v>30.1</v>
      </c>
      <c r="F14" s="57"/>
      <c r="G14" s="56"/>
      <c r="H14" s="57"/>
      <c r="I14" s="58"/>
      <c r="J14" s="57"/>
      <c r="K14" s="58"/>
      <c r="L14" s="57"/>
      <c r="M14" s="147">
        <f>'[1]ביוב גולמי I'!P3</f>
        <v>7.89</v>
      </c>
      <c r="N14" s="57"/>
      <c r="O14" s="56">
        <v>382</v>
      </c>
      <c r="P14" s="57" t="s">
        <v>191</v>
      </c>
      <c r="Q14" s="56">
        <v>359</v>
      </c>
      <c r="R14" s="57" t="s">
        <v>191</v>
      </c>
      <c r="S14" s="56">
        <v>277</v>
      </c>
      <c r="T14" s="57" t="s">
        <v>191</v>
      </c>
      <c r="U14" s="56"/>
      <c r="V14" s="57"/>
      <c r="W14" s="56">
        <v>856</v>
      </c>
      <c r="X14" s="57" t="s">
        <v>191</v>
      </c>
      <c r="Y14" s="56"/>
      <c r="Z14" s="57"/>
      <c r="AA14" s="56">
        <v>76.7</v>
      </c>
      <c r="AB14" s="57" t="s">
        <v>191</v>
      </c>
      <c r="AC14" s="56">
        <v>53.2</v>
      </c>
      <c r="AD14" s="57" t="s">
        <v>191</v>
      </c>
      <c r="AE14" s="56">
        <v>11</v>
      </c>
      <c r="AF14" s="57" t="s">
        <v>191</v>
      </c>
      <c r="AG14" s="56" t="s">
        <v>287</v>
      </c>
      <c r="AH14" s="57" t="s">
        <v>191</v>
      </c>
      <c r="AI14" s="56">
        <v>92.7</v>
      </c>
      <c r="AJ14" s="57" t="s">
        <v>191</v>
      </c>
      <c r="AK14" s="56">
        <v>3.2</v>
      </c>
      <c r="AL14" s="57" t="s">
        <v>191</v>
      </c>
      <c r="AM14" s="56">
        <v>4</v>
      </c>
      <c r="AN14" s="57" t="s">
        <v>191</v>
      </c>
      <c r="AO14" s="56" t="s">
        <v>294</v>
      </c>
      <c r="AP14" s="57" t="s">
        <v>191</v>
      </c>
      <c r="AQ14" s="56">
        <v>0.54</v>
      </c>
      <c r="AR14" s="57" t="s">
        <v>191</v>
      </c>
      <c r="AS14" s="56">
        <v>45.5</v>
      </c>
      <c r="AT14" s="57" t="s">
        <v>191</v>
      </c>
      <c r="AU14" s="56"/>
      <c r="AV14" s="57"/>
      <c r="AW14" s="56">
        <v>304</v>
      </c>
      <c r="AX14" s="57" t="s">
        <v>191</v>
      </c>
      <c r="AY14" s="56">
        <v>183.71</v>
      </c>
      <c r="AZ14" s="57" t="s">
        <v>191</v>
      </c>
      <c r="BA14" s="56" t="s">
        <v>299</v>
      </c>
      <c r="BB14" s="57" t="s">
        <v>191</v>
      </c>
      <c r="BC14" s="56">
        <v>267</v>
      </c>
      <c r="BD14" s="57" t="s">
        <v>191</v>
      </c>
      <c r="BE14" s="56">
        <v>418</v>
      </c>
      <c r="BF14" s="57" t="s">
        <v>191</v>
      </c>
      <c r="BG14" s="56" t="s">
        <v>295</v>
      </c>
      <c r="BH14" s="57" t="s">
        <v>191</v>
      </c>
      <c r="BI14" s="56" t="s">
        <v>297</v>
      </c>
      <c r="BJ14" s="57" t="s">
        <v>191</v>
      </c>
      <c r="BK14" s="56" t="s">
        <v>295</v>
      </c>
      <c r="BL14" s="57" t="s">
        <v>191</v>
      </c>
      <c r="BM14" s="56" t="s">
        <v>294</v>
      </c>
      <c r="BN14" s="57" t="s">
        <v>191</v>
      </c>
      <c r="BO14" s="56" t="s">
        <v>295</v>
      </c>
      <c r="BP14" s="57" t="s">
        <v>191</v>
      </c>
      <c r="BQ14" s="56">
        <v>0.2</v>
      </c>
      <c r="BR14" s="57" t="s">
        <v>191</v>
      </c>
      <c r="BS14" s="56" t="s">
        <v>298</v>
      </c>
      <c r="BT14" s="57" t="s">
        <v>191</v>
      </c>
      <c r="BU14" s="56" t="s">
        <v>294</v>
      </c>
      <c r="BV14" s="57" t="s">
        <v>191</v>
      </c>
      <c r="BW14" s="56" t="s">
        <v>297</v>
      </c>
      <c r="BX14" s="57" t="s">
        <v>191</v>
      </c>
      <c r="BY14" s="56">
        <v>0.76</v>
      </c>
      <c r="BZ14" s="57" t="s">
        <v>191</v>
      </c>
      <c r="CA14" s="59"/>
      <c r="CB14" s="56">
        <v>0.06</v>
      </c>
      <c r="CC14" s="57" t="s">
        <v>191</v>
      </c>
      <c r="CD14" s="56">
        <v>0.55000000000000004</v>
      </c>
      <c r="CE14" s="57" t="s">
        <v>191</v>
      </c>
      <c r="CF14" s="56" t="s">
        <v>295</v>
      </c>
      <c r="CG14" s="57" t="s">
        <v>191</v>
      </c>
      <c r="CH14" s="56" t="s">
        <v>297</v>
      </c>
      <c r="CI14" s="57" t="s">
        <v>191</v>
      </c>
      <c r="CJ14" s="56" t="s">
        <v>297</v>
      </c>
      <c r="CK14" s="57" t="s">
        <v>191</v>
      </c>
      <c r="CL14" s="56" t="s">
        <v>297</v>
      </c>
      <c r="CM14" s="57" t="s">
        <v>191</v>
      </c>
      <c r="CN14" s="56">
        <v>0.03</v>
      </c>
      <c r="CO14" s="57" t="s">
        <v>191</v>
      </c>
      <c r="CP14" s="56" t="s">
        <v>294</v>
      </c>
      <c r="CQ14" s="57" t="s">
        <v>191</v>
      </c>
      <c r="CR14" s="56">
        <v>0.63</v>
      </c>
      <c r="CS14" s="57" t="s">
        <v>191</v>
      </c>
      <c r="CT14" s="56" t="s">
        <v>297</v>
      </c>
      <c r="CU14" s="57" t="s">
        <v>191</v>
      </c>
      <c r="CV14" s="56">
        <v>60.95</v>
      </c>
      <c r="CW14" s="57" t="s">
        <v>191</v>
      </c>
      <c r="CX14" s="56">
        <v>27.86</v>
      </c>
      <c r="CY14" s="57" t="s">
        <v>191</v>
      </c>
      <c r="CZ14" s="56">
        <v>28.37</v>
      </c>
      <c r="DA14" s="60" t="s">
        <v>191</v>
      </c>
      <c r="DB14" s="56">
        <v>0.08</v>
      </c>
      <c r="DC14" s="57" t="s">
        <v>191</v>
      </c>
      <c r="DD14" s="131"/>
      <c r="DE14" s="132"/>
      <c r="DF14" s="131"/>
      <c r="DG14" s="132"/>
      <c r="DH14" s="131"/>
      <c r="DI14" s="132"/>
      <c r="DJ14" s="131"/>
      <c r="DK14" s="132"/>
      <c r="DL14" s="46"/>
    </row>
    <row r="15" spans="1:116" x14ac:dyDescent="0.2">
      <c r="A15" s="146">
        <v>2</v>
      </c>
      <c r="B15" s="55"/>
      <c r="C15" s="164">
        <f>'[1]ביוב גולמי I'!$B4</f>
        <v>74450</v>
      </c>
      <c r="D15" s="56"/>
      <c r="E15" s="58">
        <f>'[2]07.2024'!$R12</f>
        <v>30.2</v>
      </c>
      <c r="F15" s="57"/>
      <c r="G15" s="56"/>
      <c r="H15" s="57"/>
      <c r="I15" s="58"/>
      <c r="J15" s="57"/>
      <c r="K15" s="58"/>
      <c r="L15" s="57"/>
      <c r="M15" s="147">
        <f>'[1]ביוב גולמי I'!P4</f>
        <v>7.77</v>
      </c>
      <c r="N15" s="57"/>
      <c r="O15" s="56"/>
      <c r="P15" s="57"/>
      <c r="Q15" s="56"/>
      <c r="R15" s="57"/>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
      <c r="A16" s="146">
        <v>3</v>
      </c>
      <c r="B16" s="55"/>
      <c r="C16" s="164">
        <f>'[1]ביוב גולמי I'!$B5</f>
        <v>77012</v>
      </c>
      <c r="D16" s="56"/>
      <c r="E16" s="58">
        <f>'[2]07.2024'!$R$13</f>
        <v>30.1</v>
      </c>
      <c r="F16" s="57"/>
      <c r="G16" s="56"/>
      <c r="H16" s="57"/>
      <c r="I16" s="58"/>
      <c r="J16" s="57"/>
      <c r="K16" s="58"/>
      <c r="L16" s="57"/>
      <c r="M16" s="147">
        <f>'[1]ביוב גולמי I'!P5</f>
        <v>7.83</v>
      </c>
      <c r="N16" s="57"/>
      <c r="O16" s="56"/>
      <c r="P16" s="57"/>
      <c r="Q16" s="56"/>
      <c r="R16" s="57"/>
      <c r="S16" s="56"/>
      <c r="T16" s="57"/>
      <c r="U16" s="56"/>
      <c r="V16" s="57"/>
      <c r="W16" s="56"/>
      <c r="X16" s="57"/>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
      <c r="A17" s="146">
        <v>4</v>
      </c>
      <c r="B17" s="55"/>
      <c r="C17" s="164">
        <f>'[1]ביוב גולמי I'!$B6</f>
        <v>76431</v>
      </c>
      <c r="D17" s="56"/>
      <c r="E17" s="58">
        <f>'[2]07.2024'!$R$14</f>
        <v>30</v>
      </c>
      <c r="F17" s="57"/>
      <c r="G17" s="56"/>
      <c r="H17" s="57"/>
      <c r="I17" s="58"/>
      <c r="J17" s="57"/>
      <c r="K17" s="58"/>
      <c r="L17" s="57"/>
      <c r="M17" s="147">
        <f>'[1]ביוב גולמי I'!P6</f>
        <v>7.55</v>
      </c>
      <c r="N17" s="57"/>
      <c r="O17" s="56"/>
      <c r="P17" s="57"/>
      <c r="Q17" s="56"/>
      <c r="R17" s="57"/>
      <c r="S17" s="56"/>
      <c r="T17" s="57"/>
      <c r="U17" s="56"/>
      <c r="V17" s="57"/>
      <c r="W17" s="56"/>
      <c r="X17" s="57"/>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6"/>
      <c r="BA17" s="56"/>
      <c r="BB17" s="56"/>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
      <c r="A18" s="146">
        <v>5</v>
      </c>
      <c r="B18" s="55"/>
      <c r="C18" s="164">
        <f>'[1]ביוב גולמי I'!$B7</f>
        <v>85233</v>
      </c>
      <c r="D18" s="56"/>
      <c r="E18" s="58">
        <f>'[2]07.2024'!$R15</f>
        <v>30.1</v>
      </c>
      <c r="F18" s="57"/>
      <c r="G18" s="56"/>
      <c r="H18" s="57"/>
      <c r="I18" s="58"/>
      <c r="J18" s="57"/>
      <c r="K18" s="58"/>
      <c r="L18" s="57"/>
      <c r="M18" s="147"/>
      <c r="N18" s="57"/>
      <c r="O18" s="56"/>
      <c r="P18" s="57"/>
      <c r="Q18" s="56"/>
      <c r="R18" s="57"/>
      <c r="S18" s="56"/>
      <c r="T18" s="57"/>
      <c r="U18" s="56"/>
      <c r="V18" s="57"/>
      <c r="W18" s="56"/>
      <c r="X18" s="57"/>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
      <c r="A19" s="146">
        <v>6</v>
      </c>
      <c r="B19" s="55"/>
      <c r="C19" s="164">
        <f>'[1]ביוב גולמי I'!$B8</f>
        <v>65495</v>
      </c>
      <c r="D19" s="56"/>
      <c r="E19" s="58">
        <f>'[2]07.2024'!$R15</f>
        <v>30.1</v>
      </c>
      <c r="F19" s="57"/>
      <c r="G19" s="56"/>
      <c r="H19" s="57"/>
      <c r="I19" s="58"/>
      <c r="J19" s="57"/>
      <c r="K19" s="58"/>
      <c r="L19" s="57"/>
      <c r="M19" s="147"/>
      <c r="N19" s="57"/>
      <c r="O19" s="56"/>
      <c r="P19" s="57"/>
      <c r="Q19" s="56"/>
      <c r="R19" s="57"/>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
      <c r="A20" s="146">
        <v>7</v>
      </c>
      <c r="B20" s="55"/>
      <c r="C20" s="164">
        <f>'[1]ביוב גולמי I'!$B9</f>
        <v>79300</v>
      </c>
      <c r="D20" s="56"/>
      <c r="E20" s="58">
        <f>'[2]07.2024'!$R17</f>
        <v>30.1</v>
      </c>
      <c r="F20" s="57"/>
      <c r="G20" s="56"/>
      <c r="H20" s="57"/>
      <c r="I20" s="58"/>
      <c r="J20" s="57"/>
      <c r="K20" s="58"/>
      <c r="L20" s="57"/>
      <c r="M20" s="147">
        <f>'[1]ביוב גולמי I'!P9</f>
        <v>8.15</v>
      </c>
      <c r="N20" s="57"/>
      <c r="O20" s="56"/>
      <c r="P20" s="57"/>
      <c r="Q20" s="56"/>
      <c r="R20" s="57"/>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
      <c r="A21" s="146">
        <v>8</v>
      </c>
      <c r="B21" s="55"/>
      <c r="C21" s="164">
        <f>'[1]ביוב גולמי I'!$B10</f>
        <v>77337</v>
      </c>
      <c r="D21" s="57"/>
      <c r="E21" s="58">
        <f>'[2]07.2024'!$R18</f>
        <v>30.1</v>
      </c>
      <c r="F21" s="57"/>
      <c r="G21" s="56"/>
      <c r="H21" s="57"/>
      <c r="I21" s="58"/>
      <c r="J21" s="57"/>
      <c r="K21" s="58"/>
      <c r="L21" s="57"/>
      <c r="M21" s="147">
        <f>'[1]ביוב גולמי I'!P10</f>
        <v>7.76</v>
      </c>
      <c r="N21" s="57"/>
      <c r="O21" s="56">
        <v>289</v>
      </c>
      <c r="P21" s="57" t="s">
        <v>191</v>
      </c>
      <c r="Q21" s="56"/>
      <c r="R21" s="57"/>
      <c r="S21" s="56">
        <v>297</v>
      </c>
      <c r="T21" s="57" t="s">
        <v>191</v>
      </c>
      <c r="U21" s="56"/>
      <c r="V21" s="57"/>
      <c r="W21" s="56">
        <v>732</v>
      </c>
      <c r="X21" s="57" t="s">
        <v>191</v>
      </c>
      <c r="Y21" s="56"/>
      <c r="Z21" s="57"/>
      <c r="AA21" s="56">
        <v>70.599999999999994</v>
      </c>
      <c r="AB21" s="57" t="s">
        <v>191</v>
      </c>
      <c r="AC21" s="56">
        <v>51</v>
      </c>
      <c r="AD21" s="57" t="s">
        <v>191</v>
      </c>
      <c r="AE21" s="56">
        <v>9.6</v>
      </c>
      <c r="AF21" s="57" t="s">
        <v>191</v>
      </c>
      <c r="AG21" s="56" t="s">
        <v>287</v>
      </c>
      <c r="AH21" s="57" t="s">
        <v>191</v>
      </c>
      <c r="AI21" s="56">
        <v>227</v>
      </c>
      <c r="AJ21" s="57" t="s">
        <v>191</v>
      </c>
      <c r="AK21" s="56"/>
      <c r="AL21" s="57"/>
      <c r="AM21" s="56"/>
      <c r="AN21" s="57"/>
      <c r="AO21" s="56"/>
      <c r="AP21" s="57"/>
      <c r="AQ21" s="56"/>
      <c r="AR21" s="57"/>
      <c r="AS21" s="56"/>
      <c r="AT21" s="57"/>
      <c r="AU21" s="56"/>
      <c r="AV21" s="57"/>
      <c r="AW21" s="56">
        <v>287</v>
      </c>
      <c r="AX21" s="57" t="s">
        <v>191</v>
      </c>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
      <c r="A22" s="146">
        <v>9</v>
      </c>
      <c r="B22" s="55"/>
      <c r="C22" s="164">
        <f>'[1]ביוב גולמי I'!$B11</f>
        <v>75947</v>
      </c>
      <c r="D22" s="57"/>
      <c r="E22" s="58">
        <f>'[2]07.2024'!$R19</f>
        <v>30.3</v>
      </c>
      <c r="F22" s="57"/>
      <c r="G22" s="56"/>
      <c r="H22" s="57"/>
      <c r="I22" s="58"/>
      <c r="J22" s="57"/>
      <c r="K22" s="58"/>
      <c r="L22" s="57"/>
      <c r="M22" s="147">
        <f>'[1]ביוב גולמי I'!P11</f>
        <v>7.12</v>
      </c>
      <c r="N22" s="57"/>
      <c r="O22" s="56"/>
      <c r="P22" s="57"/>
      <c r="Q22" s="56"/>
      <c r="R22" s="57"/>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
      <c r="A23" s="146">
        <v>10</v>
      </c>
      <c r="B23" s="55"/>
      <c r="C23" s="164">
        <f>'[1]ביוב גולמי I'!$B12</f>
        <v>74146</v>
      </c>
      <c r="D23" s="57"/>
      <c r="E23" s="58">
        <f>'[2]07.2024'!$R20</f>
        <v>30.4</v>
      </c>
      <c r="F23" s="57"/>
      <c r="G23" s="56"/>
      <c r="H23" s="57"/>
      <c r="I23" s="58"/>
      <c r="J23" s="57"/>
      <c r="K23" s="58"/>
      <c r="L23" s="57"/>
      <c r="M23" s="147">
        <f>'[1]ביוב גולמי I'!P12</f>
        <v>7.71</v>
      </c>
      <c r="N23" s="57"/>
      <c r="O23" s="56"/>
      <c r="P23" s="57"/>
      <c r="Q23" s="56"/>
      <c r="R23" s="57"/>
      <c r="S23" s="56"/>
      <c r="T23" s="57"/>
      <c r="U23" s="56"/>
      <c r="V23" s="57"/>
      <c r="W23" s="56"/>
      <c r="X23" s="57"/>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
      <c r="A24" s="146">
        <v>11</v>
      </c>
      <c r="B24" s="55"/>
      <c r="C24" s="164">
        <f>'[1]ביוב גולמי I'!$B13</f>
        <v>75462</v>
      </c>
      <c r="D24" s="57"/>
      <c r="E24" s="58">
        <f>'[2]07.2024'!$R21</f>
        <v>30.5</v>
      </c>
      <c r="F24" s="57"/>
      <c r="G24" s="56"/>
      <c r="H24" s="57"/>
      <c r="I24" s="58"/>
      <c r="J24" s="57"/>
      <c r="K24" s="58"/>
      <c r="L24" s="57"/>
      <c r="M24" s="147">
        <f>'[1]ביוב גולמי I'!P13</f>
        <v>7.47</v>
      </c>
      <c r="N24" s="57"/>
      <c r="O24" s="56"/>
      <c r="P24" s="57"/>
      <c r="Q24" s="56"/>
      <c r="R24" s="57"/>
      <c r="S24" s="56"/>
      <c r="T24" s="57"/>
      <c r="U24" s="56"/>
      <c r="V24" s="57"/>
      <c r="W24" s="56"/>
      <c r="X24" s="57"/>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6"/>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
      <c r="A25" s="146">
        <v>12</v>
      </c>
      <c r="B25" s="55"/>
      <c r="C25" s="164">
        <f>'[1]ביוב גולמי I'!$B15</f>
        <v>65249</v>
      </c>
      <c r="D25" s="57"/>
      <c r="E25" s="58">
        <f>'[2]07.2024'!$R22</f>
        <v>30.4</v>
      </c>
      <c r="F25" s="57"/>
      <c r="G25" s="56"/>
      <c r="H25" s="57"/>
      <c r="I25" s="58"/>
      <c r="J25" s="57"/>
      <c r="K25" s="58"/>
      <c r="L25" s="57"/>
      <c r="M25" s="147"/>
      <c r="N25" s="57"/>
      <c r="O25" s="56"/>
      <c r="P25" s="57"/>
      <c r="Q25" s="56"/>
      <c r="R25" s="57"/>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6"/>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
      <c r="A26" s="146">
        <v>13</v>
      </c>
      <c r="B26" s="55"/>
      <c r="C26" s="164">
        <f>'[1]ביוב גולמי I'!$B15</f>
        <v>65249</v>
      </c>
      <c r="D26" s="57"/>
      <c r="E26" s="58">
        <f>'[2]07.2024'!$R23</f>
        <v>30.4</v>
      </c>
      <c r="F26" s="57"/>
      <c r="G26" s="56"/>
      <c r="H26" s="57"/>
      <c r="I26" s="58"/>
      <c r="J26" s="57"/>
      <c r="K26" s="58"/>
      <c r="L26" s="57"/>
      <c r="M26" s="147"/>
      <c r="N26" s="57"/>
      <c r="O26" s="56"/>
      <c r="P26" s="57"/>
      <c r="Q26" s="56"/>
      <c r="R26" s="57"/>
      <c r="S26" s="56"/>
      <c r="T26" s="57"/>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
      <c r="A27" s="146">
        <v>14</v>
      </c>
      <c r="B27" s="55"/>
      <c r="C27" s="164">
        <f>'[1]ביוב גולמי I'!$B16</f>
        <v>77853</v>
      </c>
      <c r="D27" s="57"/>
      <c r="E27" s="58">
        <f>'[2]07.2024'!$R24</f>
        <v>30.4</v>
      </c>
      <c r="F27" s="57"/>
      <c r="G27" s="56"/>
      <c r="H27" s="57"/>
      <c r="I27" s="58"/>
      <c r="J27" s="57"/>
      <c r="K27" s="58"/>
      <c r="L27" s="57"/>
      <c r="M27" s="147">
        <f>'[1]ביוב גולמי I'!P16</f>
        <v>8.19</v>
      </c>
      <c r="N27" s="57"/>
      <c r="O27" s="56"/>
      <c r="P27" s="57"/>
      <c r="Q27" s="56"/>
      <c r="R27" s="57"/>
      <c r="S27" s="56"/>
      <c r="T27" s="57"/>
      <c r="U27" s="56"/>
      <c r="V27" s="57"/>
      <c r="W27" s="56"/>
      <c r="X27" s="57"/>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
      <c r="A28" s="146">
        <v>15</v>
      </c>
      <c r="B28" s="55"/>
      <c r="C28" s="164">
        <f>'[1]ביוב גולמי I'!$B17</f>
        <v>73800</v>
      </c>
      <c r="D28" s="57"/>
      <c r="E28" s="58">
        <f>'[2]07.2024'!$R25</f>
        <v>30.4</v>
      </c>
      <c r="F28" s="57"/>
      <c r="G28" s="56"/>
      <c r="H28" s="57"/>
      <c r="I28" s="58"/>
      <c r="J28" s="57"/>
      <c r="K28" s="58"/>
      <c r="L28" s="57"/>
      <c r="M28" s="147">
        <f>'[1]ביוב גולמי I'!P17</f>
        <v>7.76</v>
      </c>
      <c r="N28" s="57"/>
      <c r="O28" s="56">
        <v>323</v>
      </c>
      <c r="P28" s="57" t="s">
        <v>191</v>
      </c>
      <c r="Q28" s="56"/>
      <c r="R28" s="57"/>
      <c r="S28" s="56">
        <v>317</v>
      </c>
      <c r="T28" s="57" t="s">
        <v>191</v>
      </c>
      <c r="U28" s="56"/>
      <c r="V28" s="57"/>
      <c r="W28" s="56">
        <v>767</v>
      </c>
      <c r="X28" s="57" t="s">
        <v>191</v>
      </c>
      <c r="Y28" s="56"/>
      <c r="Z28" s="57"/>
      <c r="AA28" s="56">
        <v>75.599999999999994</v>
      </c>
      <c r="AB28" s="57" t="s">
        <v>191</v>
      </c>
      <c r="AC28" s="56">
        <v>52.4</v>
      </c>
      <c r="AD28" s="57" t="s">
        <v>191</v>
      </c>
      <c r="AE28" s="56">
        <v>10.199999999999999</v>
      </c>
      <c r="AF28" s="57" t="s">
        <v>191</v>
      </c>
      <c r="AG28" s="56" t="s">
        <v>287</v>
      </c>
      <c r="AH28" s="57" t="s">
        <v>191</v>
      </c>
      <c r="AI28" s="56">
        <v>100</v>
      </c>
      <c r="AJ28" s="57" t="s">
        <v>191</v>
      </c>
      <c r="AK28" s="56"/>
      <c r="AL28" s="57"/>
      <c r="AM28" s="56"/>
      <c r="AN28" s="57"/>
      <c r="AO28" s="56"/>
      <c r="AP28" s="57"/>
      <c r="AQ28" s="56"/>
      <c r="AR28" s="57"/>
      <c r="AS28" s="56"/>
      <c r="AT28" s="57"/>
      <c r="AU28" s="56"/>
      <c r="AV28" s="57"/>
      <c r="AW28" s="56">
        <v>298.5</v>
      </c>
      <c r="AX28" s="57" t="s">
        <v>191</v>
      </c>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
      <c r="A29" s="146">
        <v>16</v>
      </c>
      <c r="B29" s="55"/>
      <c r="C29" s="164">
        <f>'[1]ביוב גולמי I'!$B18</f>
        <v>74107</v>
      </c>
      <c r="D29" s="57"/>
      <c r="E29" s="58">
        <f>'[2]07.2024'!$R26</f>
        <v>30.4</v>
      </c>
      <c r="F29" s="57"/>
      <c r="G29" s="56"/>
      <c r="H29" s="57"/>
      <c r="I29" s="58"/>
      <c r="J29" s="57"/>
      <c r="K29" s="58"/>
      <c r="L29" s="57"/>
      <c r="M29" s="147">
        <f>'[1]ביוב גולמי I'!P18</f>
        <v>7.54</v>
      </c>
      <c r="N29" s="57"/>
      <c r="O29" s="56"/>
      <c r="P29" s="57"/>
      <c r="Q29" s="56"/>
      <c r="R29" s="57"/>
      <c r="S29" s="56"/>
      <c r="T29" s="57"/>
      <c r="U29" s="56"/>
      <c r="V29" s="57"/>
      <c r="W29" s="56"/>
      <c r="X29" s="57"/>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
      <c r="A30" s="146">
        <v>17</v>
      </c>
      <c r="B30" s="55"/>
      <c r="C30" s="164">
        <f>'[1]ביוב גולמי I'!$B19</f>
        <v>68391</v>
      </c>
      <c r="D30" s="57"/>
      <c r="E30" s="58">
        <f>'[2]07.2024'!$R27</f>
        <v>30.5</v>
      </c>
      <c r="F30" s="57"/>
      <c r="G30" s="56"/>
      <c r="H30" s="57"/>
      <c r="I30" s="58"/>
      <c r="J30" s="57"/>
      <c r="K30" s="58"/>
      <c r="L30" s="57"/>
      <c r="M30" s="147">
        <f>'[1]ביוב גולמי I'!P19</f>
        <v>7.89</v>
      </c>
      <c r="N30" s="57"/>
      <c r="O30" s="56"/>
      <c r="P30" s="57"/>
      <c r="Q30" s="56"/>
      <c r="R30" s="57"/>
      <c r="S30" s="56"/>
      <c r="T30" s="57"/>
      <c r="U30" s="56"/>
      <c r="V30" s="57"/>
      <c r="W30" s="56"/>
      <c r="X30" s="57"/>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
      <c r="A31" s="146">
        <v>18</v>
      </c>
      <c r="B31" s="55"/>
      <c r="C31" s="164">
        <f>'[1]ביוב גולמי I'!$B20</f>
        <v>63522</v>
      </c>
      <c r="D31" s="57"/>
      <c r="E31" s="58">
        <f>'[2]07.2024'!$R28</f>
        <v>30.5</v>
      </c>
      <c r="F31" s="57"/>
      <c r="G31" s="56"/>
      <c r="H31" s="57"/>
      <c r="I31" s="58"/>
      <c r="J31" s="57"/>
      <c r="K31" s="58"/>
      <c r="L31" s="57"/>
      <c r="M31" s="147">
        <f>'[1]ביוב גולמי I'!P20</f>
        <v>7.92</v>
      </c>
      <c r="N31" s="57"/>
      <c r="O31" s="56"/>
      <c r="P31" s="57"/>
      <c r="Q31" s="56"/>
      <c r="R31" s="57"/>
      <c r="S31" s="56"/>
      <c r="T31" s="57"/>
      <c r="U31" s="56"/>
      <c r="V31" s="57"/>
      <c r="W31" s="56"/>
      <c r="X31" s="57"/>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
      <c r="A32" s="146">
        <v>19</v>
      </c>
      <c r="B32" s="55"/>
      <c r="C32" s="164">
        <f>'[1]ביוב גולמי I'!$B21</f>
        <v>68888</v>
      </c>
      <c r="D32" s="57"/>
      <c r="E32" s="58">
        <f>'[2]07.2024'!$R29</f>
        <v>30.5</v>
      </c>
      <c r="F32" s="57"/>
      <c r="G32" s="56"/>
      <c r="H32" s="57"/>
      <c r="I32" s="58"/>
      <c r="J32" s="57"/>
      <c r="K32" s="58"/>
      <c r="L32" s="57"/>
      <c r="M32" s="147"/>
      <c r="N32" s="57"/>
      <c r="O32" s="56"/>
      <c r="P32" s="57"/>
      <c r="Q32" s="56"/>
      <c r="R32" s="57"/>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
      <c r="A33" s="146">
        <v>20</v>
      </c>
      <c r="B33" s="55"/>
      <c r="C33" s="164">
        <f>'[1]ביוב גולמי I'!$B22</f>
        <v>58274</v>
      </c>
      <c r="D33" s="57"/>
      <c r="E33" s="58">
        <f>'[2]07.2024'!$R30</f>
        <v>30.7</v>
      </c>
      <c r="F33" s="57"/>
      <c r="G33" s="56"/>
      <c r="H33" s="57"/>
      <c r="I33" s="58"/>
      <c r="J33" s="57"/>
      <c r="K33" s="58"/>
      <c r="L33" s="57"/>
      <c r="M33" s="147"/>
      <c r="N33" s="57"/>
      <c r="O33" s="56"/>
      <c r="P33" s="57"/>
      <c r="Q33" s="56"/>
      <c r="R33" s="57"/>
      <c r="S33" s="56"/>
      <c r="T33" s="57"/>
      <c r="U33" s="56"/>
      <c r="V33" s="57"/>
      <c r="W33" s="56"/>
      <c r="X33" s="57"/>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
      <c r="A34" s="146">
        <v>21</v>
      </c>
      <c r="B34" s="55"/>
      <c r="C34" s="164">
        <f>'[1]ביוב גולמי I'!$B23</f>
        <v>65840</v>
      </c>
      <c r="D34" s="57"/>
      <c r="E34" s="58">
        <f>'[2]07.2024'!$R31</f>
        <v>30.5</v>
      </c>
      <c r="F34" s="57"/>
      <c r="G34" s="56"/>
      <c r="H34" s="57"/>
      <c r="I34" s="58"/>
      <c r="J34" s="57"/>
      <c r="K34" s="58"/>
      <c r="L34" s="57"/>
      <c r="M34" s="147">
        <f>'[1]ביוב גולמי I'!P23</f>
        <v>7.76</v>
      </c>
      <c r="N34" s="57"/>
      <c r="O34" s="56"/>
      <c r="P34" s="57"/>
      <c r="Q34" s="56"/>
      <c r="R34" s="57"/>
      <c r="S34" s="56"/>
      <c r="T34" s="57"/>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
      <c r="A35" s="146">
        <v>22</v>
      </c>
      <c r="B35" s="55"/>
      <c r="C35" s="164">
        <f>'[1]ביוב גולמי I'!$B24</f>
        <v>67474</v>
      </c>
      <c r="D35" s="57"/>
      <c r="E35" s="58">
        <f>'[2]07.2024'!$R32</f>
        <v>30.8</v>
      </c>
      <c r="F35" s="57"/>
      <c r="G35" s="56"/>
      <c r="H35" s="57"/>
      <c r="I35" s="58"/>
      <c r="J35" s="57"/>
      <c r="K35" s="58"/>
      <c r="L35" s="57"/>
      <c r="M35" s="147">
        <f>'[1]ביוב גולמי I'!P24</f>
        <v>7.12</v>
      </c>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
      <c r="A36" s="146">
        <v>23</v>
      </c>
      <c r="B36" s="55"/>
      <c r="C36" s="164">
        <f>'[1]ביוב גולמי I'!$B25</f>
        <v>73684</v>
      </c>
      <c r="D36" s="57"/>
      <c r="E36" s="58">
        <f>'[2]07.2024'!$R33</f>
        <v>30.7</v>
      </c>
      <c r="F36" s="57"/>
      <c r="G36" s="56"/>
      <c r="H36" s="57"/>
      <c r="I36" s="58"/>
      <c r="J36" s="57"/>
      <c r="K36" s="58"/>
      <c r="L36" s="57"/>
      <c r="M36" s="147">
        <f>'[1]ביוב גולמי I'!P25</f>
        <v>6.88</v>
      </c>
      <c r="N36" s="57"/>
      <c r="O36" s="56"/>
      <c r="P36" s="57"/>
      <c r="Q36" s="56"/>
      <c r="R36" s="57"/>
      <c r="S36" s="56"/>
      <c r="T36" s="57"/>
      <c r="U36" s="56"/>
      <c r="V36" s="57"/>
      <c r="W36" s="56"/>
      <c r="X36" s="57"/>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
      <c r="A37" s="146">
        <v>24</v>
      </c>
      <c r="B37" s="55"/>
      <c r="C37" s="164">
        <f>'[1]ביוב גולמי I'!$B26</f>
        <v>75754</v>
      </c>
      <c r="D37" s="57"/>
      <c r="E37" s="58">
        <f>'[2]07.2024'!$R34</f>
        <v>30.7</v>
      </c>
      <c r="F37" s="57"/>
      <c r="G37" s="56"/>
      <c r="H37" s="57"/>
      <c r="I37" s="58"/>
      <c r="J37" s="57"/>
      <c r="K37" s="58"/>
      <c r="L37" s="57"/>
      <c r="M37" s="147">
        <f>'[1]ביוב גולמי I'!P26</f>
        <v>7.51</v>
      </c>
      <c r="N37" s="57"/>
      <c r="O37" s="56"/>
      <c r="P37" s="57"/>
      <c r="Q37" s="56"/>
      <c r="R37" s="57"/>
      <c r="S37" s="56"/>
      <c r="T37" s="57"/>
      <c r="U37" s="56"/>
      <c r="V37" s="57"/>
      <c r="W37" s="56"/>
      <c r="X37" s="57"/>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
      <c r="A38" s="146">
        <v>25</v>
      </c>
      <c r="B38" s="55"/>
      <c r="C38" s="164">
        <f>'[1]ביוב גולמי I'!$B27</f>
        <v>74308</v>
      </c>
      <c r="D38" s="57"/>
      <c r="E38" s="58">
        <f>'[2]07.2024'!$R35</f>
        <v>30.7</v>
      </c>
      <c r="F38" s="57"/>
      <c r="G38" s="56"/>
      <c r="H38" s="57"/>
      <c r="I38" s="58"/>
      <c r="J38" s="57"/>
      <c r="K38" s="58"/>
      <c r="L38" s="57"/>
      <c r="M38" s="147">
        <f>'[1]ביוב גולמי I'!P27</f>
        <v>7.27</v>
      </c>
      <c r="N38" s="57"/>
      <c r="O38" s="56"/>
      <c r="P38" s="57"/>
      <c r="Q38" s="56"/>
      <c r="R38" s="57"/>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
      <c r="A39" s="146">
        <v>26</v>
      </c>
      <c r="B39" s="55"/>
      <c r="C39" s="164">
        <f>'[1]ביוב גולמי I'!$B28</f>
        <v>84142</v>
      </c>
      <c r="D39" s="57"/>
      <c r="E39" s="58">
        <f>'[2]07.2024'!$R36</f>
        <v>30.8</v>
      </c>
      <c r="F39" s="57"/>
      <c r="G39" s="56"/>
      <c r="H39" s="57"/>
      <c r="I39" s="58"/>
      <c r="J39" s="57"/>
      <c r="K39" s="58"/>
      <c r="L39" s="57"/>
      <c r="M39" s="147"/>
      <c r="N39" s="57"/>
      <c r="O39" s="56"/>
      <c r="P39" s="57"/>
      <c r="Q39" s="56"/>
      <c r="R39" s="57"/>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
      <c r="A40" s="146">
        <v>27</v>
      </c>
      <c r="B40" s="55"/>
      <c r="C40" s="164">
        <f>'[1]ביוב גולמי I'!$B29</f>
        <v>65175</v>
      </c>
      <c r="D40" s="57"/>
      <c r="E40" s="58">
        <f>'[2]07.2024'!$R37</f>
        <v>30.8</v>
      </c>
      <c r="F40" s="57"/>
      <c r="G40" s="56"/>
      <c r="H40" s="57"/>
      <c r="I40" s="58"/>
      <c r="J40" s="57"/>
      <c r="K40" s="58"/>
      <c r="L40" s="57"/>
      <c r="M40" s="147"/>
      <c r="N40" s="57"/>
      <c r="O40" s="56"/>
      <c r="P40" s="57"/>
      <c r="Q40" s="56"/>
      <c r="R40" s="57"/>
      <c r="S40" s="56"/>
      <c r="T40" s="57"/>
      <c r="U40" s="56"/>
      <c r="V40" s="57"/>
      <c r="W40" s="56"/>
      <c r="X40" s="57"/>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
      <c r="A41" s="146">
        <v>28</v>
      </c>
      <c r="B41" s="55"/>
      <c r="C41" s="164">
        <f>'[1]ביוב גולמי I'!$B30</f>
        <v>77711</v>
      </c>
      <c r="D41" s="57"/>
      <c r="E41" s="58">
        <f>'[2]07.2024'!$R38</f>
        <v>30.7</v>
      </c>
      <c r="F41" s="57"/>
      <c r="G41" s="56"/>
      <c r="H41" s="57"/>
      <c r="I41" s="58"/>
      <c r="J41" s="57"/>
      <c r="K41" s="58"/>
      <c r="L41" s="57"/>
      <c r="M41" s="147">
        <f>'[1]ביוב גולמי I'!P30</f>
        <v>7.68</v>
      </c>
      <c r="N41" s="57"/>
      <c r="O41" s="56"/>
      <c r="P41" s="57"/>
      <c r="Q41" s="56"/>
      <c r="R41" s="57"/>
      <c r="S41" s="56"/>
      <c r="T41" s="57"/>
      <c r="U41" s="56"/>
      <c r="V41" s="57"/>
      <c r="W41" s="56"/>
      <c r="X41" s="57"/>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
      <c r="A42" s="146">
        <v>29</v>
      </c>
      <c r="B42" s="55"/>
      <c r="C42" s="164">
        <f>'[1]ביוב גולמי I'!$B31</f>
        <v>76061</v>
      </c>
      <c r="D42" s="57"/>
      <c r="E42" s="58">
        <f>'[2]07.2024'!$R39</f>
        <v>30.8</v>
      </c>
      <c r="F42" s="57"/>
      <c r="G42" s="56"/>
      <c r="H42" s="57"/>
      <c r="I42" s="58"/>
      <c r="J42" s="57"/>
      <c r="K42" s="58"/>
      <c r="L42" s="57"/>
      <c r="M42" s="147">
        <f>'[1]ביוב גולמי I'!P31</f>
        <v>7.64</v>
      </c>
      <c r="N42" s="57"/>
      <c r="O42" s="56">
        <v>250</v>
      </c>
      <c r="P42" s="57" t="s">
        <v>191</v>
      </c>
      <c r="Q42" s="56"/>
      <c r="R42" s="57"/>
      <c r="S42" s="56"/>
      <c r="T42" s="57" t="s">
        <v>191</v>
      </c>
      <c r="U42" s="56"/>
      <c r="V42" s="57"/>
      <c r="W42" s="56">
        <v>668</v>
      </c>
      <c r="X42" s="57" t="s">
        <v>191</v>
      </c>
      <c r="Y42" s="56"/>
      <c r="Z42" s="57"/>
      <c r="AA42" s="56">
        <v>57.7</v>
      </c>
      <c r="AB42" s="57" t="s">
        <v>191</v>
      </c>
      <c r="AC42" s="56">
        <v>40.299999999999997</v>
      </c>
      <c r="AD42" s="57" t="s">
        <v>191</v>
      </c>
      <c r="AE42" s="56">
        <v>7.5</v>
      </c>
      <c r="AF42" s="57" t="s">
        <v>191</v>
      </c>
      <c r="AG42" s="56"/>
      <c r="AH42" s="57"/>
      <c r="AI42" s="56"/>
      <c r="AJ42" s="57"/>
      <c r="AK42" s="56"/>
      <c r="AL42" s="57"/>
      <c r="AM42" s="56"/>
      <c r="AN42" s="57"/>
      <c r="AO42" s="56"/>
      <c r="AP42" s="57"/>
      <c r="AQ42" s="56"/>
      <c r="AR42" s="57"/>
      <c r="AS42" s="56"/>
      <c r="AT42" s="57"/>
      <c r="AU42" s="56"/>
      <c r="AV42" s="57"/>
      <c r="AW42" s="56">
        <v>228</v>
      </c>
      <c r="AX42" s="57" t="s">
        <v>191</v>
      </c>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
      <c r="A43" s="146">
        <v>30</v>
      </c>
      <c r="B43" s="55"/>
      <c r="C43" s="164">
        <f>'[1]ביוב גולמי I'!$B32</f>
        <v>74379</v>
      </c>
      <c r="D43" s="57"/>
      <c r="E43" s="58">
        <f>'[2]07.2024'!$R40</f>
        <v>30.8</v>
      </c>
      <c r="F43" s="57"/>
      <c r="G43" s="56"/>
      <c r="H43" s="57"/>
      <c r="I43" s="58"/>
      <c r="J43" s="57"/>
      <c r="K43" s="58"/>
      <c r="L43" s="57"/>
      <c r="M43" s="147">
        <f>'[1]ביוב גולמי I'!P32</f>
        <v>7.48</v>
      </c>
      <c r="N43" s="57"/>
      <c r="O43" s="56"/>
      <c r="P43" s="57"/>
      <c r="Q43" s="56"/>
      <c r="R43" s="57"/>
      <c r="S43" s="56"/>
      <c r="T43" s="57"/>
      <c r="U43" s="56"/>
      <c r="V43" s="57"/>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
      <c r="A44" s="146">
        <v>31</v>
      </c>
      <c r="B44" s="55"/>
      <c r="C44" s="164">
        <f>'[1]ביוב גולמי I'!$B33</f>
        <v>77813</v>
      </c>
      <c r="D44" s="57"/>
      <c r="E44" s="58">
        <f>'[2]07.2024'!$R41</f>
        <v>30.7</v>
      </c>
      <c r="F44" s="57"/>
      <c r="G44" s="56"/>
      <c r="H44" s="57"/>
      <c r="I44" s="58"/>
      <c r="J44" s="57"/>
      <c r="K44" s="58"/>
      <c r="L44" s="57"/>
      <c r="M44" s="147">
        <f>'[1]ביוב גולמי I'!P33</f>
        <v>7.64</v>
      </c>
      <c r="N44" s="57"/>
      <c r="O44" s="56"/>
      <c r="P44" s="57"/>
      <c r="Q44" s="56"/>
      <c r="R44" s="57"/>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
      <c r="A45" s="61" t="s">
        <v>14</v>
      </c>
      <c r="B45" s="62"/>
      <c r="C45" s="62">
        <f>COUNT(C14:C44)</f>
        <v>31</v>
      </c>
      <c r="D45" s="62"/>
      <c r="E45" s="62">
        <f>COUNT(E14:E44)</f>
        <v>31</v>
      </c>
      <c r="F45" s="62"/>
      <c r="G45" s="62">
        <f>COUNT(G14:G44)</f>
        <v>0</v>
      </c>
      <c r="H45" s="62"/>
      <c r="I45" s="62">
        <f>COUNT(I14:I44)</f>
        <v>0</v>
      </c>
      <c r="J45" s="62"/>
      <c r="K45" s="62">
        <f>COUNT(K14:K44)</f>
        <v>0</v>
      </c>
      <c r="L45" s="62"/>
      <c r="M45" s="62">
        <f>COUNT(M14:M44)</f>
        <v>23</v>
      </c>
      <c r="N45" s="62"/>
      <c r="O45" s="62">
        <f>COUNT(O14:O44)</f>
        <v>4</v>
      </c>
      <c r="P45" s="62"/>
      <c r="Q45" s="62">
        <f>COUNT(Q14:Q44)</f>
        <v>1</v>
      </c>
      <c r="R45" s="62"/>
      <c r="S45" s="62">
        <f>COUNT(S14:S44)</f>
        <v>3</v>
      </c>
      <c r="T45" s="62"/>
      <c r="U45" s="62">
        <f>COUNT(U14:U44)</f>
        <v>0</v>
      </c>
      <c r="V45" s="62"/>
      <c r="W45" s="62">
        <f>COUNT(W14:W44)</f>
        <v>4</v>
      </c>
      <c r="X45" s="62"/>
      <c r="Y45" s="62">
        <f>COUNT(Y14:Y44)</f>
        <v>0</v>
      </c>
      <c r="Z45" s="62"/>
      <c r="AA45" s="62">
        <f>COUNT(AA14:AA44)</f>
        <v>4</v>
      </c>
      <c r="AB45" s="62"/>
      <c r="AC45" s="62">
        <f>COUNT(AC14:AC44)</f>
        <v>4</v>
      </c>
      <c r="AD45" s="62"/>
      <c r="AE45" s="62">
        <f>COUNT(AE14:AE44)</f>
        <v>4</v>
      </c>
      <c r="AF45" s="62"/>
      <c r="AG45" s="62">
        <f>COUNT(AG14:AG44)</f>
        <v>0</v>
      </c>
      <c r="AH45" s="62"/>
      <c r="AI45" s="62">
        <f>COUNT(AI14:AI44)</f>
        <v>3</v>
      </c>
      <c r="AJ45" s="62"/>
      <c r="AK45" s="62">
        <f>COUNT(AK14:AK44)</f>
        <v>1</v>
      </c>
      <c r="AL45" s="62"/>
      <c r="AM45" s="62">
        <f>COUNT(AM14:AM44)</f>
        <v>1</v>
      </c>
      <c r="AN45" s="62"/>
      <c r="AO45" s="62">
        <f>COUNT(AO14:AO44)</f>
        <v>0</v>
      </c>
      <c r="AP45" s="62"/>
      <c r="AQ45" s="62">
        <f>COUNT(AQ14:AQ44)</f>
        <v>1</v>
      </c>
      <c r="AR45" s="62"/>
      <c r="AS45" s="62">
        <f>COUNT(AS14:AS44)</f>
        <v>1</v>
      </c>
      <c r="AT45" s="62"/>
      <c r="AU45" s="62">
        <f>COUNT(AU14:AU44)</f>
        <v>0</v>
      </c>
      <c r="AV45" s="62"/>
      <c r="AW45" s="62">
        <f>COUNT(AW14:AW44)</f>
        <v>4</v>
      </c>
      <c r="AX45" s="62"/>
      <c r="AY45" s="62">
        <f>COUNT(AY14:AY44)</f>
        <v>1</v>
      </c>
      <c r="AZ45" s="62"/>
      <c r="BA45" s="62">
        <f>COUNT(BA14:BA44)</f>
        <v>0</v>
      </c>
      <c r="BB45" s="62"/>
      <c r="BC45" s="62">
        <f>COUNT(BC14:BC44)</f>
        <v>1</v>
      </c>
      <c r="BD45" s="62"/>
      <c r="BE45" s="62">
        <f>COUNT(BE14:BE44)</f>
        <v>1</v>
      </c>
      <c r="BF45" s="62"/>
      <c r="BG45" s="62">
        <f>COUNT(BG14:BG44)</f>
        <v>0</v>
      </c>
      <c r="BH45" s="62"/>
      <c r="BI45" s="62">
        <f>COUNT(BI14:BI44)</f>
        <v>0</v>
      </c>
      <c r="BJ45" s="62"/>
      <c r="BK45" s="62">
        <f>COUNT(BK14:BK44)</f>
        <v>0</v>
      </c>
      <c r="BL45" s="62"/>
      <c r="BM45" s="62">
        <f>COUNT(BM14:BM44)</f>
        <v>0</v>
      </c>
      <c r="BN45" s="62"/>
      <c r="BO45" s="62">
        <f>COUNT(BO14:BO44)</f>
        <v>0</v>
      </c>
      <c r="BP45" s="62"/>
      <c r="BQ45" s="62">
        <f>COUNT(BQ14:BQ44)</f>
        <v>1</v>
      </c>
      <c r="BR45" s="62"/>
      <c r="BS45" s="62">
        <f>COUNT(BS14:BS44)</f>
        <v>0</v>
      </c>
      <c r="BT45" s="62"/>
      <c r="BU45" s="62">
        <f>COUNT(BU14:BU44)</f>
        <v>0</v>
      </c>
      <c r="BV45" s="62"/>
      <c r="BW45" s="62">
        <f>COUNT(BW14:BW44)</f>
        <v>0</v>
      </c>
      <c r="BX45" s="62"/>
      <c r="BY45" s="62">
        <f>COUNT(BY14:BY44)</f>
        <v>1</v>
      </c>
      <c r="BZ45" s="62"/>
      <c r="CA45" s="63"/>
      <c r="CB45" s="62">
        <f>COUNT(CB14:CB44)</f>
        <v>1</v>
      </c>
      <c r="CC45" s="62"/>
      <c r="CD45" s="62">
        <f>COUNT(CD14:CD44)</f>
        <v>1</v>
      </c>
      <c r="CE45" s="62"/>
      <c r="CF45" s="62">
        <f>COUNT(CF14:CF44)</f>
        <v>0</v>
      </c>
      <c r="CG45" s="62"/>
      <c r="CH45" s="62">
        <f>COUNT(CH14:CH44)</f>
        <v>0</v>
      </c>
      <c r="CI45" s="62"/>
      <c r="CJ45" s="62">
        <f>COUNT(CJ14:CJ44)</f>
        <v>0</v>
      </c>
      <c r="CK45" s="62"/>
      <c r="CL45" s="62">
        <f>COUNT(CL14:CL44)</f>
        <v>0</v>
      </c>
      <c r="CM45" s="62"/>
      <c r="CN45" s="62">
        <f>COUNT(CN14:CN44)</f>
        <v>1</v>
      </c>
      <c r="CO45" s="62"/>
      <c r="CP45" s="62">
        <f>COUNT(CP14:CP44)</f>
        <v>0</v>
      </c>
      <c r="CQ45" s="62"/>
      <c r="CR45" s="62">
        <f>COUNT(CR14:CR44)</f>
        <v>1</v>
      </c>
      <c r="CS45" s="62"/>
      <c r="CT45" s="62">
        <f>COUNT(CT14:CT44)</f>
        <v>0</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x14ac:dyDescent="0.2">
      <c r="A46" s="61" t="s">
        <v>233</v>
      </c>
      <c r="B46" s="62"/>
      <c r="C46" s="62">
        <f>AVERAGE(C14:C44)</f>
        <v>72915.387096774197</v>
      </c>
      <c r="D46" s="62"/>
      <c r="E46" s="62">
        <f>AVERAGE(E14:E44)</f>
        <v>30.458064516129028</v>
      </c>
      <c r="F46" s="62"/>
      <c r="G46" s="62" t="e">
        <f>AVERAGE(G14:G44)</f>
        <v>#DIV/0!</v>
      </c>
      <c r="H46" s="62"/>
      <c r="I46" s="62" t="e">
        <f>AVERAGE(I14:I44)</f>
        <v>#DIV/0!</v>
      </c>
      <c r="J46" s="62"/>
      <c r="K46" s="62" t="e">
        <f>AVERAGE(K14:K44)</f>
        <v>#DIV/0!</v>
      </c>
      <c r="L46" s="62"/>
      <c r="M46" s="62">
        <f>AVERAGE(M14:M44)</f>
        <v>7.6317391304347826</v>
      </c>
      <c r="N46" s="62"/>
      <c r="O46" s="62">
        <f>AVERAGE(O14:O44)</f>
        <v>311</v>
      </c>
      <c r="P46" s="62"/>
      <c r="Q46" s="62">
        <f>AVERAGE(Q14:Q44)</f>
        <v>359</v>
      </c>
      <c r="R46" s="62"/>
      <c r="S46" s="62">
        <f>AVERAGE(S14:S44)</f>
        <v>297</v>
      </c>
      <c r="T46" s="62"/>
      <c r="U46" s="62" t="e">
        <f>AVERAGE(U14:U44)</f>
        <v>#DIV/0!</v>
      </c>
      <c r="V46" s="62"/>
      <c r="W46" s="62">
        <f>AVERAGE(W14:W44)</f>
        <v>755.75</v>
      </c>
      <c r="X46" s="62"/>
      <c r="Y46" s="62" t="e">
        <f>AVERAGE(Y14:Y44)</f>
        <v>#DIV/0!</v>
      </c>
      <c r="Z46" s="62"/>
      <c r="AA46" s="62">
        <f>AVERAGE(AA14:AA44)</f>
        <v>70.150000000000006</v>
      </c>
      <c r="AB46" s="62"/>
      <c r="AC46" s="62">
        <f>AVERAGE(AC14:AC44)</f>
        <v>49.224999999999994</v>
      </c>
      <c r="AD46" s="62"/>
      <c r="AE46" s="62">
        <f>AVERAGE(AE14:AE44)</f>
        <v>9.5749999999999993</v>
      </c>
      <c r="AF46" s="62"/>
      <c r="AG46" s="62" t="e">
        <f>AVERAGE(AG14:AG44)</f>
        <v>#DIV/0!</v>
      </c>
      <c r="AH46" s="62"/>
      <c r="AI46" s="62">
        <f>AVERAGE(AI14:AI44)</f>
        <v>139.9</v>
      </c>
      <c r="AJ46" s="62"/>
      <c r="AK46" s="62">
        <f>AVERAGE(AK14:AK44)</f>
        <v>3.2</v>
      </c>
      <c r="AL46" s="62"/>
      <c r="AM46" s="62">
        <f>AVERAGE(AM14:AM44)</f>
        <v>4</v>
      </c>
      <c r="AN46" s="62"/>
      <c r="AO46" s="62" t="e">
        <f>AVERAGE(AO14:AO44)</f>
        <v>#DIV/0!</v>
      </c>
      <c r="AP46" s="62"/>
      <c r="AQ46" s="62">
        <f>AVERAGE(AQ14:AQ44)</f>
        <v>0.54</v>
      </c>
      <c r="AR46" s="62"/>
      <c r="AS46" s="62">
        <f>AVERAGE(AS14:AS44)</f>
        <v>45.5</v>
      </c>
      <c r="AT46" s="62"/>
      <c r="AU46" s="62" t="e">
        <f>AVERAGE(AU14:AU44)</f>
        <v>#DIV/0!</v>
      </c>
      <c r="AV46" s="62"/>
      <c r="AW46" s="62">
        <f>AVERAGE(AW14:AW44)</f>
        <v>279.375</v>
      </c>
      <c r="AX46" s="62"/>
      <c r="AY46" s="62">
        <f>AVERAGE(AY14:AY44)</f>
        <v>183.71</v>
      </c>
      <c r="AZ46" s="62"/>
      <c r="BA46" s="62" t="e">
        <f>AVERAGE(BA14:BA44)</f>
        <v>#DIV/0!</v>
      </c>
      <c r="BB46" s="62"/>
      <c r="BC46" s="62">
        <f>AVERAGE(BC14:BC44)</f>
        <v>267</v>
      </c>
      <c r="BD46" s="62"/>
      <c r="BE46" s="62">
        <f>AVERAGE(BE14:BE44)</f>
        <v>418</v>
      </c>
      <c r="BF46" s="62"/>
      <c r="BG46" s="62" t="e">
        <f>AVERAGE(BG14:BG44)</f>
        <v>#DIV/0!</v>
      </c>
      <c r="BH46" s="62"/>
      <c r="BI46" s="62" t="e">
        <f>AVERAGE(BI14:BI44)</f>
        <v>#DIV/0!</v>
      </c>
      <c r="BJ46" s="62"/>
      <c r="BK46" s="62" t="e">
        <f>AVERAGE(BK14:BK44)</f>
        <v>#DIV/0!</v>
      </c>
      <c r="BL46" s="62"/>
      <c r="BM46" s="62" t="e">
        <f>AVERAGE(BM14:BM44)</f>
        <v>#DIV/0!</v>
      </c>
      <c r="BN46" s="62"/>
      <c r="BO46" s="62" t="e">
        <f>AVERAGE(BO14:BO44)</f>
        <v>#DIV/0!</v>
      </c>
      <c r="BP46" s="62"/>
      <c r="BQ46" s="62">
        <f>AVERAGE(BQ14:BQ44)</f>
        <v>0.2</v>
      </c>
      <c r="BR46" s="62"/>
      <c r="BS46" s="62" t="e">
        <f>AVERAGE(BS14:BS44)</f>
        <v>#DIV/0!</v>
      </c>
      <c r="BT46" s="62"/>
      <c r="BU46" s="62" t="e">
        <f>AVERAGE(BU14:BU44)</f>
        <v>#DIV/0!</v>
      </c>
      <c r="BV46" s="62"/>
      <c r="BW46" s="62" t="e">
        <f>AVERAGE(BW14:BW44)</f>
        <v>#DIV/0!</v>
      </c>
      <c r="BX46" s="62"/>
      <c r="BY46" s="62">
        <f>AVERAGE(BY14:BY44)</f>
        <v>0.76</v>
      </c>
      <c r="BZ46" s="62"/>
      <c r="CA46" s="63"/>
      <c r="CB46" s="62">
        <f>AVERAGE(CB14:CB44)</f>
        <v>0.06</v>
      </c>
      <c r="CC46" s="62"/>
      <c r="CD46" s="62">
        <f>AVERAGE(CD14:CD44)</f>
        <v>0.55000000000000004</v>
      </c>
      <c r="CE46" s="62"/>
      <c r="CF46" s="62" t="e">
        <f>AVERAGE(CF14:CF44)</f>
        <v>#DIV/0!</v>
      </c>
      <c r="CG46" s="62"/>
      <c r="CH46" s="62" t="e">
        <f>AVERAGE(CH14:CH44)</f>
        <v>#DIV/0!</v>
      </c>
      <c r="CI46" s="62"/>
      <c r="CJ46" s="62" t="e">
        <f>AVERAGE(CJ14:CJ44)</f>
        <v>#DIV/0!</v>
      </c>
      <c r="CK46" s="62"/>
      <c r="CL46" s="62" t="e">
        <f>AVERAGE(CL14:CL44)</f>
        <v>#DIV/0!</v>
      </c>
      <c r="CM46" s="62"/>
      <c r="CN46" s="62">
        <f>AVERAGE(CN14:CN44)</f>
        <v>0.03</v>
      </c>
      <c r="CO46" s="62"/>
      <c r="CP46" s="62" t="e">
        <f>AVERAGE(CP14:CP44)</f>
        <v>#DIV/0!</v>
      </c>
      <c r="CQ46" s="62"/>
      <c r="CR46" s="62">
        <f>AVERAGE(CR14:CR44)</f>
        <v>0.63</v>
      </c>
      <c r="CS46" s="62"/>
      <c r="CT46" s="62" t="e">
        <f>AVERAGE(CT14:CT44)</f>
        <v>#DIV/0!</v>
      </c>
      <c r="CU46" s="62"/>
      <c r="CV46" s="62">
        <f>AVERAGE(CV14:CV44)</f>
        <v>60.95</v>
      </c>
      <c r="CW46" s="62"/>
      <c r="CX46" s="62">
        <f>AVERAGE(CX14:CX44)</f>
        <v>27.86</v>
      </c>
      <c r="CY46" s="62"/>
      <c r="CZ46" s="62">
        <f>AVERAGE(CZ14:CZ44)</f>
        <v>28.37</v>
      </c>
      <c r="DA46" s="62"/>
      <c r="DB46" s="62">
        <f>AVERAGE(DB14:DB44)</f>
        <v>0.08</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
      <c r="A47" s="61" t="s">
        <v>16</v>
      </c>
      <c r="B47" s="62"/>
      <c r="C47" s="62">
        <f>MAX(C14:C44)</f>
        <v>85233</v>
      </c>
      <c r="D47" s="62"/>
      <c r="E47" s="62">
        <f>MAX(E14:E44)</f>
        <v>30.8</v>
      </c>
      <c r="F47" s="62"/>
      <c r="G47" s="62">
        <f>MAX(G14:G44)</f>
        <v>0</v>
      </c>
      <c r="H47" s="62"/>
      <c r="I47" s="62">
        <f>MAX(I14:I44)</f>
        <v>0</v>
      </c>
      <c r="J47" s="62"/>
      <c r="K47" s="62">
        <f>MAX(K14:K44)</f>
        <v>0</v>
      </c>
      <c r="L47" s="62"/>
      <c r="M47" s="62">
        <f>MAX(M14:M44)</f>
        <v>8.19</v>
      </c>
      <c r="N47" s="62"/>
      <c r="O47" s="62">
        <f>MAX(O14:O44)</f>
        <v>382</v>
      </c>
      <c r="P47" s="62"/>
      <c r="Q47" s="62">
        <f>MAX(Q14:Q44)</f>
        <v>359</v>
      </c>
      <c r="R47" s="62"/>
      <c r="S47" s="62">
        <f>MAX(S14:S44)</f>
        <v>317</v>
      </c>
      <c r="T47" s="62"/>
      <c r="U47" s="62">
        <f>MAX(U14:U44)</f>
        <v>0</v>
      </c>
      <c r="V47" s="62"/>
      <c r="W47" s="62">
        <f>MAX(W14:W44)</f>
        <v>856</v>
      </c>
      <c r="X47" s="62"/>
      <c r="Y47" s="62">
        <f>MAX(Y14:Y44)</f>
        <v>0</v>
      </c>
      <c r="Z47" s="62"/>
      <c r="AA47" s="62">
        <f>MAX(AA14:AA44)</f>
        <v>76.7</v>
      </c>
      <c r="AB47" s="62"/>
      <c r="AC47" s="62">
        <f>MAX(AC14:AC44)</f>
        <v>53.2</v>
      </c>
      <c r="AD47" s="62"/>
      <c r="AE47" s="62">
        <f>MAX(AE14:AE44)</f>
        <v>11</v>
      </c>
      <c r="AF47" s="62"/>
      <c r="AG47" s="62">
        <f>MAX(AG14:AG44)</f>
        <v>0</v>
      </c>
      <c r="AH47" s="62"/>
      <c r="AI47" s="62">
        <f>MAX(AI14:AI44)</f>
        <v>227</v>
      </c>
      <c r="AJ47" s="62"/>
      <c r="AK47" s="62">
        <f>MAX(AK14:AK44)</f>
        <v>3.2</v>
      </c>
      <c r="AL47" s="62"/>
      <c r="AM47" s="62">
        <f>MAX(AM14:AM44)</f>
        <v>4</v>
      </c>
      <c r="AN47" s="62"/>
      <c r="AO47" s="62">
        <f>MAX(AO14:AO44)</f>
        <v>0</v>
      </c>
      <c r="AP47" s="62"/>
      <c r="AQ47" s="62">
        <f>MAX(AQ14:AQ44)</f>
        <v>0.54</v>
      </c>
      <c r="AR47" s="62"/>
      <c r="AS47" s="62">
        <f>MAX(AS14:AS44)</f>
        <v>45.5</v>
      </c>
      <c r="AT47" s="62"/>
      <c r="AU47" s="62">
        <f>MAX(AU14:AU44)</f>
        <v>0</v>
      </c>
      <c r="AV47" s="62"/>
      <c r="AW47" s="62">
        <f>MAX(AW14:AW44)</f>
        <v>304</v>
      </c>
      <c r="AX47" s="62"/>
      <c r="AY47" s="62">
        <f>MAX(AY14:AY44)</f>
        <v>183.71</v>
      </c>
      <c r="AZ47" s="62"/>
      <c r="BA47" s="62">
        <f>MAX(BA14:BA44)</f>
        <v>0</v>
      </c>
      <c r="BB47" s="62"/>
      <c r="BC47" s="62">
        <f>MAX(BC14:BC44)</f>
        <v>267</v>
      </c>
      <c r="BD47" s="62"/>
      <c r="BE47" s="62">
        <f>MAX(BE14:BE44)</f>
        <v>418</v>
      </c>
      <c r="BF47" s="62"/>
      <c r="BG47" s="62">
        <f>MAX(BG14:BG44)</f>
        <v>0</v>
      </c>
      <c r="BH47" s="62"/>
      <c r="BI47" s="62">
        <f>MAX(BI14:BI44)</f>
        <v>0</v>
      </c>
      <c r="BJ47" s="62"/>
      <c r="BK47" s="62">
        <f>MAX(BK14:BK44)</f>
        <v>0</v>
      </c>
      <c r="BL47" s="62"/>
      <c r="BM47" s="62">
        <f>MAX(BM14:BM44)</f>
        <v>0</v>
      </c>
      <c r="BN47" s="62"/>
      <c r="BO47" s="62">
        <f>MAX(BO14:BO44)</f>
        <v>0</v>
      </c>
      <c r="BP47" s="62"/>
      <c r="BQ47" s="62">
        <f>MAX(BQ14:BQ44)</f>
        <v>0.2</v>
      </c>
      <c r="BR47" s="62"/>
      <c r="BS47" s="62">
        <f>MAX(BS14:BS44)</f>
        <v>0</v>
      </c>
      <c r="BT47" s="62"/>
      <c r="BU47" s="62">
        <f>MAX(BU14:BU44)</f>
        <v>0</v>
      </c>
      <c r="BV47" s="62"/>
      <c r="BW47" s="62">
        <f>MAX(BW14:BW44)</f>
        <v>0</v>
      </c>
      <c r="BX47" s="62"/>
      <c r="BY47" s="62">
        <f>MAX(BY14:BY44)</f>
        <v>0.76</v>
      </c>
      <c r="BZ47" s="62"/>
      <c r="CA47" s="63"/>
      <c r="CB47" s="62">
        <f>MAX(CB14:CB44)</f>
        <v>0.06</v>
      </c>
      <c r="CC47" s="62"/>
      <c r="CD47" s="62">
        <f>MAX(CD14:CD44)</f>
        <v>0.55000000000000004</v>
      </c>
      <c r="CE47" s="62"/>
      <c r="CF47" s="62">
        <f>MAX(CF14:CF44)</f>
        <v>0</v>
      </c>
      <c r="CG47" s="62"/>
      <c r="CH47" s="62">
        <f>MAX(CH14:CH44)</f>
        <v>0</v>
      </c>
      <c r="CI47" s="62"/>
      <c r="CJ47" s="62">
        <f>MAX(CJ14:CJ44)</f>
        <v>0</v>
      </c>
      <c r="CK47" s="62"/>
      <c r="CL47" s="62">
        <f>MAX(CL14:CL44)</f>
        <v>0</v>
      </c>
      <c r="CM47" s="62"/>
      <c r="CN47" s="62">
        <f>MAX(CN14:CN44)</f>
        <v>0.03</v>
      </c>
      <c r="CO47" s="62"/>
      <c r="CP47" s="62">
        <f>MAX(CP14:CP44)</f>
        <v>0</v>
      </c>
      <c r="CQ47" s="62"/>
      <c r="CR47" s="62">
        <f>MAX(CR14:CR44)</f>
        <v>0.63</v>
      </c>
      <c r="CS47" s="62"/>
      <c r="CT47" s="62">
        <f>MAX(CT14:CT44)</f>
        <v>0</v>
      </c>
      <c r="CU47" s="62"/>
      <c r="CV47" s="62">
        <f>MAX(CV14:CV44)</f>
        <v>60.95</v>
      </c>
      <c r="CW47" s="62"/>
      <c r="CX47" s="62">
        <f>MAX(CX14:CX44)</f>
        <v>27.86</v>
      </c>
      <c r="CY47" s="62"/>
      <c r="CZ47" s="62">
        <f>MAX(CZ14:CZ44)</f>
        <v>28.37</v>
      </c>
      <c r="DA47" s="62"/>
      <c r="DB47" s="62">
        <f>MAX(DB14:DB44)</f>
        <v>0.08</v>
      </c>
      <c r="DC47" s="62"/>
      <c r="DD47" s="62">
        <f>MAX(DD14:DD44)</f>
        <v>0</v>
      </c>
      <c r="DE47" s="62"/>
      <c r="DF47" s="62">
        <f>MAX(DF14:DF44)</f>
        <v>0</v>
      </c>
      <c r="DG47" s="62"/>
      <c r="DH47" s="62">
        <f>MAX(DH14:DH44)</f>
        <v>0</v>
      </c>
      <c r="DI47" s="62"/>
      <c r="DJ47" s="62">
        <f>MAX(DJ14:DJ44)</f>
        <v>0</v>
      </c>
      <c r="DK47" s="62"/>
      <c r="DL47" s="46"/>
    </row>
    <row r="48" spans="1:116" x14ac:dyDescent="0.2">
      <c r="A48" s="61" t="s">
        <v>15</v>
      </c>
      <c r="B48" s="62"/>
      <c r="C48" s="62">
        <f>MIN(C14:C44)</f>
        <v>58274</v>
      </c>
      <c r="D48" s="62"/>
      <c r="E48" s="62">
        <f>MIN(E14:E44)</f>
        <v>30</v>
      </c>
      <c r="F48" s="62"/>
      <c r="G48" s="62">
        <f>MIN(G14:G44)</f>
        <v>0</v>
      </c>
      <c r="H48" s="62"/>
      <c r="I48" s="62">
        <f>MIN(I14:I44)</f>
        <v>0</v>
      </c>
      <c r="J48" s="62"/>
      <c r="K48" s="62">
        <f>MIN(K14:K44)</f>
        <v>0</v>
      </c>
      <c r="L48" s="62"/>
      <c r="M48" s="62">
        <f>MIN(M14:M44)</f>
        <v>6.88</v>
      </c>
      <c r="N48" s="62"/>
      <c r="O48" s="62">
        <f>MIN(O14:O44)</f>
        <v>250</v>
      </c>
      <c r="P48" s="62"/>
      <c r="Q48" s="62">
        <f>MIN(Q14:Q44)</f>
        <v>359</v>
      </c>
      <c r="R48" s="62"/>
      <c r="S48" s="62">
        <f>MIN(S14:S44)</f>
        <v>277</v>
      </c>
      <c r="T48" s="62"/>
      <c r="U48" s="62">
        <f>MIN(U14:U44)</f>
        <v>0</v>
      </c>
      <c r="V48" s="62"/>
      <c r="W48" s="62">
        <f>MIN(W14:W44)</f>
        <v>668</v>
      </c>
      <c r="X48" s="62"/>
      <c r="Y48" s="62">
        <f>MIN(Y14:Y44)</f>
        <v>0</v>
      </c>
      <c r="Z48" s="62"/>
      <c r="AA48" s="62">
        <f>MIN(AA14:AA44)</f>
        <v>57.7</v>
      </c>
      <c r="AB48" s="62"/>
      <c r="AC48" s="62">
        <f>MIN(AC14:AC44)</f>
        <v>40.299999999999997</v>
      </c>
      <c r="AD48" s="62"/>
      <c r="AE48" s="62">
        <f>MIN(AE14:AE44)</f>
        <v>7.5</v>
      </c>
      <c r="AF48" s="62"/>
      <c r="AG48" s="62">
        <f>MIN(AG14:AG44)</f>
        <v>0</v>
      </c>
      <c r="AH48" s="62"/>
      <c r="AI48" s="62">
        <f>MIN(AI14:AI44)</f>
        <v>92.7</v>
      </c>
      <c r="AJ48" s="62"/>
      <c r="AK48" s="62">
        <f>MIN(AK14:AK44)</f>
        <v>3.2</v>
      </c>
      <c r="AL48" s="62"/>
      <c r="AM48" s="62">
        <f>MIN(AM14:AM44)</f>
        <v>4</v>
      </c>
      <c r="AN48" s="62"/>
      <c r="AO48" s="62">
        <f>MIN(AO14:AO44)</f>
        <v>0</v>
      </c>
      <c r="AP48" s="62"/>
      <c r="AQ48" s="62">
        <f>MIN(AQ14:AQ44)</f>
        <v>0.54</v>
      </c>
      <c r="AR48" s="62"/>
      <c r="AS48" s="62">
        <f>MIN(AS14:AS44)</f>
        <v>45.5</v>
      </c>
      <c r="AT48" s="62"/>
      <c r="AU48" s="62">
        <f>MIN(AU14:AU44)</f>
        <v>0</v>
      </c>
      <c r="AV48" s="62"/>
      <c r="AW48" s="62">
        <f>MIN(AW14:AW44)</f>
        <v>228</v>
      </c>
      <c r="AX48" s="62"/>
      <c r="AY48" s="62">
        <f>MIN(AY14:AY44)</f>
        <v>183.71</v>
      </c>
      <c r="AZ48" s="62"/>
      <c r="BA48" s="62">
        <f>MIN(BA14:BA44)</f>
        <v>0</v>
      </c>
      <c r="BB48" s="62"/>
      <c r="BC48" s="62">
        <f>MIN(BC14:BC44)</f>
        <v>267</v>
      </c>
      <c r="BD48" s="62"/>
      <c r="BE48" s="62">
        <f>MIN(BE14:BE44)</f>
        <v>418</v>
      </c>
      <c r="BF48" s="62"/>
      <c r="BG48" s="62">
        <f>MIN(BG14:BG44)</f>
        <v>0</v>
      </c>
      <c r="BH48" s="62"/>
      <c r="BI48" s="62">
        <f>MIN(BI14:BI44)</f>
        <v>0</v>
      </c>
      <c r="BJ48" s="62"/>
      <c r="BK48" s="62">
        <f>MIN(BK14:BK44)</f>
        <v>0</v>
      </c>
      <c r="BL48" s="62"/>
      <c r="BM48" s="62">
        <f>MIN(BM14:BM44)</f>
        <v>0</v>
      </c>
      <c r="BN48" s="62"/>
      <c r="BO48" s="62">
        <f>MIN(BO14:BO44)</f>
        <v>0</v>
      </c>
      <c r="BP48" s="62"/>
      <c r="BQ48" s="62">
        <f>MIN(BQ14:BQ44)</f>
        <v>0.2</v>
      </c>
      <c r="BR48" s="62"/>
      <c r="BS48" s="62">
        <f>MIN(BS14:BS44)</f>
        <v>0</v>
      </c>
      <c r="BT48" s="62"/>
      <c r="BU48" s="62">
        <f>MIN(BU14:BU44)</f>
        <v>0</v>
      </c>
      <c r="BV48" s="62"/>
      <c r="BW48" s="62">
        <f>MIN(BW14:BW44)</f>
        <v>0</v>
      </c>
      <c r="BX48" s="62"/>
      <c r="BY48" s="62">
        <f>MIN(BY14:BY44)</f>
        <v>0.76</v>
      </c>
      <c r="BZ48" s="62"/>
      <c r="CA48" s="63"/>
      <c r="CB48" s="62">
        <f>MIN(CB14:CB44)</f>
        <v>0.06</v>
      </c>
      <c r="CC48" s="62"/>
      <c r="CD48" s="62">
        <f>MIN(CD14:CD44)</f>
        <v>0.55000000000000004</v>
      </c>
      <c r="CE48" s="62"/>
      <c r="CF48" s="62">
        <f>MIN(CF14:CF44)</f>
        <v>0</v>
      </c>
      <c r="CG48" s="62"/>
      <c r="CH48" s="62">
        <f>MIN(CH14:CH44)</f>
        <v>0</v>
      </c>
      <c r="CI48" s="62"/>
      <c r="CJ48" s="62">
        <f>MIN(CJ14:CJ44)</f>
        <v>0</v>
      </c>
      <c r="CK48" s="62"/>
      <c r="CL48" s="62">
        <f>MIN(CL14:CL44)</f>
        <v>0</v>
      </c>
      <c r="CM48" s="62"/>
      <c r="CN48" s="62">
        <f>MIN(CN14:CN44)</f>
        <v>0.03</v>
      </c>
      <c r="CO48" s="62"/>
      <c r="CP48" s="62">
        <f>MIN(CP14:CP44)</f>
        <v>0</v>
      </c>
      <c r="CQ48" s="62"/>
      <c r="CR48" s="62">
        <f>MIN(CR14:CR44)</f>
        <v>0.63</v>
      </c>
      <c r="CS48" s="62"/>
      <c r="CT48" s="62">
        <f>MIN(CT14:CT44)</f>
        <v>0</v>
      </c>
      <c r="CU48" s="62"/>
      <c r="CV48" s="62">
        <f>MIN(CV14:CV44)</f>
        <v>60.95</v>
      </c>
      <c r="CW48" s="62"/>
      <c r="CX48" s="62">
        <f>MIN(CX14:CX44)</f>
        <v>27.86</v>
      </c>
      <c r="CY48" s="62"/>
      <c r="CZ48" s="62">
        <f>MIN(CZ14:CZ44)</f>
        <v>28.37</v>
      </c>
      <c r="DA48" s="62"/>
      <c r="DB48" s="62">
        <f>MIN(DB14:DB44)</f>
        <v>0.08</v>
      </c>
      <c r="DC48" s="62"/>
      <c r="DD48" s="62">
        <f>MIN(DD14:DD44)</f>
        <v>0</v>
      </c>
      <c r="DE48" s="62"/>
      <c r="DF48" s="62">
        <f>MIN(DF14:DF44)</f>
        <v>0</v>
      </c>
      <c r="DG48" s="62"/>
      <c r="DH48" s="62">
        <f>MIN(DH14:DH44)</f>
        <v>0</v>
      </c>
      <c r="DI48" s="62"/>
      <c r="DJ48" s="62">
        <f>MIN(DJ14:DJ44)</f>
        <v>0</v>
      </c>
      <c r="DK48" s="62"/>
      <c r="DL48" s="46"/>
    </row>
    <row r="49" spans="1:116"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
      <c r="A54" s="134"/>
    </row>
    <row r="55" spans="1:116" ht="15" x14ac:dyDescent="0.2">
      <c r="A55" s="134"/>
      <c r="O55" s="2"/>
    </row>
    <row r="56" spans="1:116" ht="15" x14ac:dyDescent="0.2">
      <c r="A56" s="134"/>
    </row>
  </sheetData>
  <sheetProtection password="81FA" sheet="1" selectLockedCells="1"/>
  <mergeCells count="504">
    <mergeCell ref="K6:L6"/>
    <mergeCell ref="K7:L7"/>
    <mergeCell ref="K8:L8"/>
    <mergeCell ref="K9:L9"/>
    <mergeCell ref="CT5:CU5"/>
    <mergeCell ref="CT6:CU6"/>
    <mergeCell ref="CR5:CS5"/>
    <mergeCell ref="CR6:CS6"/>
    <mergeCell ref="CB10:CC10"/>
    <mergeCell ref="CF5:CG5"/>
    <mergeCell ref="BU5:BV5"/>
    <mergeCell ref="BS5:BT5"/>
    <mergeCell ref="BO5:BP5"/>
    <mergeCell ref="BQ5:BR5"/>
    <mergeCell ref="BQ6:BR6"/>
    <mergeCell ref="BO7:BP7"/>
    <mergeCell ref="BS7:BT7"/>
    <mergeCell ref="BW5:BX5"/>
    <mergeCell ref="BW6:BX6"/>
    <mergeCell ref="BW7:BX7"/>
    <mergeCell ref="BW9:BX9"/>
    <mergeCell ref="BU9:BV9"/>
    <mergeCell ref="BE6:BF6"/>
    <mergeCell ref="BK7:BL7"/>
    <mergeCell ref="CV5:CW5"/>
    <mergeCell ref="K10:L10"/>
    <mergeCell ref="BY12:BZ12"/>
    <mergeCell ref="BU8:BV8"/>
    <mergeCell ref="BS6:BT6"/>
    <mergeCell ref="BS8:BT8"/>
    <mergeCell ref="BU10:BV10"/>
    <mergeCell ref="BU7:BV7"/>
    <mergeCell ref="BU11:BV11"/>
    <mergeCell ref="BU6:BV6"/>
    <mergeCell ref="BW10:BX10"/>
    <mergeCell ref="BW11:BX11"/>
    <mergeCell ref="BS11:BT11"/>
    <mergeCell ref="BY11:BZ11"/>
    <mergeCell ref="BU12:BV12"/>
    <mergeCell ref="BW8:BX8"/>
    <mergeCell ref="BY8:BZ8"/>
    <mergeCell ref="AU5:AV5"/>
    <mergeCell ref="BY10:BZ10"/>
    <mergeCell ref="AW5:AX5"/>
    <mergeCell ref="AY8:AZ8"/>
    <mergeCell ref="K11:L11"/>
    <mergeCell ref="K12:L12"/>
    <mergeCell ref="K5:L5"/>
    <mergeCell ref="BY6:BZ6"/>
    <mergeCell ref="BY7:BZ7"/>
    <mergeCell ref="CN7:CO7"/>
    <mergeCell ref="BE5:BF5"/>
    <mergeCell ref="BQ7:BR7"/>
    <mergeCell ref="BO6:BP6"/>
    <mergeCell ref="CB5:CC5"/>
    <mergeCell ref="CB6:CC6"/>
    <mergeCell ref="CB7:CC7"/>
    <mergeCell ref="CN5:CO5"/>
    <mergeCell ref="CH5:CI5"/>
    <mergeCell ref="CD5:CE5"/>
    <mergeCell ref="CN6:CO6"/>
    <mergeCell ref="BM7:BN7"/>
    <mergeCell ref="BM6:BN6"/>
    <mergeCell ref="CD7:CE7"/>
    <mergeCell ref="BS12:BT12"/>
    <mergeCell ref="BS10:BT10"/>
    <mergeCell ref="CN12:CO12"/>
    <mergeCell ref="CH12:CI12"/>
    <mergeCell ref="BG10:BH10"/>
    <mergeCell ref="BG11:BH11"/>
    <mergeCell ref="BG12:BH12"/>
    <mergeCell ref="BQ11:BR11"/>
    <mergeCell ref="BI11:BJ11"/>
    <mergeCell ref="BM11:BN11"/>
    <mergeCell ref="BM10:BN10"/>
    <mergeCell ref="BQ10:BR10"/>
    <mergeCell ref="BI12:BJ12"/>
    <mergeCell ref="BK12:BL12"/>
    <mergeCell ref="BO10:BP10"/>
    <mergeCell ref="CJ10:CK10"/>
    <mergeCell ref="BQ12:BR12"/>
    <mergeCell ref="BO11:BP11"/>
    <mergeCell ref="CB11:CC11"/>
    <mergeCell ref="CF11:CG11"/>
    <mergeCell ref="CH11:CI11"/>
    <mergeCell ref="CD11:CE11"/>
    <mergeCell ref="CJ11:CK11"/>
    <mergeCell ref="BW12:BX12"/>
    <mergeCell ref="BO12:BP12"/>
    <mergeCell ref="BM12:BN12"/>
    <mergeCell ref="AI12:AJ12"/>
    <mergeCell ref="AK12:AL12"/>
    <mergeCell ref="AS11:AT11"/>
    <mergeCell ref="BA12:BB12"/>
    <mergeCell ref="BC12:BD12"/>
    <mergeCell ref="BA11:BB11"/>
    <mergeCell ref="AO12:AP12"/>
    <mergeCell ref="AQ12:AR12"/>
    <mergeCell ref="AM12:AN12"/>
    <mergeCell ref="AY12:AZ12"/>
    <mergeCell ref="AW12:AX12"/>
    <mergeCell ref="AU12:AV12"/>
    <mergeCell ref="AS12:AT12"/>
    <mergeCell ref="AM11:AN11"/>
    <mergeCell ref="AK11:AL11"/>
    <mergeCell ref="AO11:AP11"/>
    <mergeCell ref="CX5:CY5"/>
    <mergeCell ref="CX7:CY7"/>
    <mergeCell ref="CX10:CY10"/>
    <mergeCell ref="CX11:CY11"/>
    <mergeCell ref="CZ11:DA11"/>
    <mergeCell ref="AG11:AH11"/>
    <mergeCell ref="AI11:AJ11"/>
    <mergeCell ref="AY11:AZ11"/>
    <mergeCell ref="AW11:AX11"/>
    <mergeCell ref="CN9:CO9"/>
    <mergeCell ref="CL8:CM8"/>
    <mergeCell ref="BC8:BD8"/>
    <mergeCell ref="CL9:CM9"/>
    <mergeCell ref="CN10:CO10"/>
    <mergeCell ref="CL7:CM7"/>
    <mergeCell ref="CH6:CI6"/>
    <mergeCell ref="CD6:CE6"/>
    <mergeCell ref="BO9:BP9"/>
    <mergeCell ref="BO8:BP8"/>
    <mergeCell ref="BQ8:BR8"/>
    <mergeCell ref="CP6:CQ6"/>
    <mergeCell ref="CF6:CG6"/>
    <mergeCell ref="CF7:CG7"/>
    <mergeCell ref="BY5:BZ5"/>
    <mergeCell ref="CZ6:DA6"/>
    <mergeCell ref="CR10:CS10"/>
    <mergeCell ref="CT7:CU7"/>
    <mergeCell ref="CV6:CW6"/>
    <mergeCell ref="CV10:CW10"/>
    <mergeCell ref="CV7:CW7"/>
    <mergeCell ref="CV9:CW9"/>
    <mergeCell ref="CR12:CS12"/>
    <mergeCell ref="CT12:CU12"/>
    <mergeCell ref="CT10:CU10"/>
    <mergeCell ref="CT8:CU8"/>
    <mergeCell ref="CR7:CS7"/>
    <mergeCell ref="CR8:CS8"/>
    <mergeCell ref="CR9:CS9"/>
    <mergeCell ref="CT9:CU9"/>
    <mergeCell ref="CZ9:DA9"/>
    <mergeCell ref="CX9:CY9"/>
    <mergeCell ref="CX12:CY12"/>
    <mergeCell ref="CX6:CY6"/>
    <mergeCell ref="CB9:CC9"/>
    <mergeCell ref="CV12:CW12"/>
    <mergeCell ref="CV11:CW11"/>
    <mergeCell ref="CT11:CU11"/>
    <mergeCell ref="CZ12:DA12"/>
    <mergeCell ref="CZ10:DA10"/>
    <mergeCell ref="CZ7:DA7"/>
    <mergeCell ref="CZ8:DA8"/>
    <mergeCell ref="CJ12:CK12"/>
    <mergeCell ref="CB12:CC12"/>
    <mergeCell ref="CD12:CE12"/>
    <mergeCell ref="BG9:BH9"/>
    <mergeCell ref="BC5:BD5"/>
    <mergeCell ref="CP10:CQ10"/>
    <mergeCell ref="CL12:CM12"/>
    <mergeCell ref="CP7:CQ7"/>
    <mergeCell ref="BI5:BJ5"/>
    <mergeCell ref="BI6:BJ6"/>
    <mergeCell ref="BI7:BJ7"/>
    <mergeCell ref="BI10:BJ10"/>
    <mergeCell ref="BM5:BN5"/>
    <mergeCell ref="BK10:BL10"/>
    <mergeCell ref="CJ7:CK7"/>
    <mergeCell ref="CJ9:CK9"/>
    <mergeCell ref="CL10:CM10"/>
    <mergeCell ref="CF10:CG10"/>
    <mergeCell ref="CH7:CI7"/>
    <mergeCell ref="CH9:CI9"/>
    <mergeCell ref="CD10:CE10"/>
    <mergeCell ref="CH10:CI10"/>
    <mergeCell ref="CP5:CQ5"/>
    <mergeCell ref="CN8:CO8"/>
    <mergeCell ref="BS9:BT9"/>
    <mergeCell ref="CD9:CE9"/>
    <mergeCell ref="CF9:CG9"/>
    <mergeCell ref="AY9:AZ9"/>
    <mergeCell ref="BA7:BB7"/>
    <mergeCell ref="BA10:BB10"/>
    <mergeCell ref="BA9:BB9"/>
    <mergeCell ref="BG7:BH7"/>
    <mergeCell ref="DB9:DC9"/>
    <mergeCell ref="CL5:CM5"/>
    <mergeCell ref="CL6:CM6"/>
    <mergeCell ref="CJ5:CK5"/>
    <mergeCell ref="CJ6:CK6"/>
    <mergeCell ref="BC6:BD6"/>
    <mergeCell ref="CV8:CW8"/>
    <mergeCell ref="BQ9:BR9"/>
    <mergeCell ref="CP8:CQ8"/>
    <mergeCell ref="CF8:CG8"/>
    <mergeCell ref="CH8:CI8"/>
    <mergeCell ref="CP9:CQ9"/>
    <mergeCell ref="CD8:CE8"/>
    <mergeCell ref="CJ8:CK8"/>
    <mergeCell ref="BM8:BN8"/>
    <mergeCell ref="BY9:BZ9"/>
    <mergeCell ref="CB8:CC8"/>
    <mergeCell ref="CZ5:DA5"/>
    <mergeCell ref="CX8:CY8"/>
    <mergeCell ref="AQ10:AR10"/>
    <mergeCell ref="AU7:AV7"/>
    <mergeCell ref="BK11:BL11"/>
    <mergeCell ref="AW9:AX9"/>
    <mergeCell ref="AU10:AV10"/>
    <mergeCell ref="AY5:AZ5"/>
    <mergeCell ref="BA5:BB5"/>
    <mergeCell ref="BA6:BB6"/>
    <mergeCell ref="AW10:AX10"/>
    <mergeCell ref="AU11:AV11"/>
    <mergeCell ref="BK9:BL9"/>
    <mergeCell ref="AW8:AX8"/>
    <mergeCell ref="AS10:AT10"/>
    <mergeCell ref="BA8:BB8"/>
    <mergeCell ref="BK8:BL8"/>
    <mergeCell ref="AU8:AV8"/>
    <mergeCell ref="BE10:BF10"/>
    <mergeCell ref="BE7:BF7"/>
    <mergeCell ref="BC7:BD7"/>
    <mergeCell ref="BC9:BD9"/>
    <mergeCell ref="BE9:BF9"/>
    <mergeCell ref="BC10:BD10"/>
    <mergeCell ref="AY7:AZ7"/>
    <mergeCell ref="AY10:AZ10"/>
    <mergeCell ref="AQ5:AR5"/>
    <mergeCell ref="AQ6:AR6"/>
    <mergeCell ref="AQ7:AR7"/>
    <mergeCell ref="BM9:BN9"/>
    <mergeCell ref="AU6:AV6"/>
    <mergeCell ref="AU9:AV9"/>
    <mergeCell ref="BI9:BJ9"/>
    <mergeCell ref="AY6:AZ6"/>
    <mergeCell ref="AW6:AX6"/>
    <mergeCell ref="AW7:AX7"/>
    <mergeCell ref="AS5:AT5"/>
    <mergeCell ref="AS6:AT6"/>
    <mergeCell ref="AS7:AT7"/>
    <mergeCell ref="AQ9:AR9"/>
    <mergeCell ref="AS9:AT9"/>
    <mergeCell ref="BK6:BL6"/>
    <mergeCell ref="BK5:BL5"/>
    <mergeCell ref="BG5:BH5"/>
    <mergeCell ref="BG6:BH6"/>
    <mergeCell ref="BG8:BH8"/>
    <mergeCell ref="AQ8:AR8"/>
    <mergeCell ref="BI8:BJ8"/>
    <mergeCell ref="BE8:BF8"/>
    <mergeCell ref="AS8:AT8"/>
    <mergeCell ref="AI5:AJ5"/>
    <mergeCell ref="AI6:AJ6"/>
    <mergeCell ref="AI7:AJ7"/>
    <mergeCell ref="AI10:AJ10"/>
    <mergeCell ref="AI9:AJ9"/>
    <mergeCell ref="AI8:AJ8"/>
    <mergeCell ref="AG6:AH6"/>
    <mergeCell ref="AG5:AH5"/>
    <mergeCell ref="AK5:AL5"/>
    <mergeCell ref="AK10:AL10"/>
    <mergeCell ref="AO5:AP5"/>
    <mergeCell ref="AO6:AP6"/>
    <mergeCell ref="AO7:AP7"/>
    <mergeCell ref="AO10:AP10"/>
    <mergeCell ref="AM5:AN5"/>
    <mergeCell ref="AM6:AN6"/>
    <mergeCell ref="AK7:AL7"/>
    <mergeCell ref="AK9:AL9"/>
    <mergeCell ref="AK8:AL8"/>
    <mergeCell ref="AK6:AL6"/>
    <mergeCell ref="AM8:AN8"/>
    <mergeCell ref="AM7:AN7"/>
    <mergeCell ref="AM9:AN9"/>
    <mergeCell ref="AO9:AP9"/>
    <mergeCell ref="AM10:AN10"/>
    <mergeCell ref="AO8:AP8"/>
    <mergeCell ref="AE5:AF5"/>
    <mergeCell ref="AE6:AF6"/>
    <mergeCell ref="AG7:AH7"/>
    <mergeCell ref="AE7:AF7"/>
    <mergeCell ref="AE10:AF10"/>
    <mergeCell ref="AE9:AF9"/>
    <mergeCell ref="AG9:AH9"/>
    <mergeCell ref="AE8:AF8"/>
    <mergeCell ref="AG8:AH8"/>
    <mergeCell ref="AG10:AH10"/>
    <mergeCell ref="C5:D5"/>
    <mergeCell ref="C6:D6"/>
    <mergeCell ref="C7:D7"/>
    <mergeCell ref="C9:D9"/>
    <mergeCell ref="C8:D8"/>
    <mergeCell ref="C10:D10"/>
    <mergeCell ref="C11:D11"/>
    <mergeCell ref="C12:D12"/>
    <mergeCell ref="AE11:AF11"/>
    <mergeCell ref="O11:P11"/>
    <mergeCell ref="O12:P12"/>
    <mergeCell ref="Q11:R11"/>
    <mergeCell ref="S11:T11"/>
    <mergeCell ref="G5:H5"/>
    <mergeCell ref="G6:H6"/>
    <mergeCell ref="Q5:R5"/>
    <mergeCell ref="S5:T5"/>
    <mergeCell ref="U5:V5"/>
    <mergeCell ref="Q6:R6"/>
    <mergeCell ref="G7:H7"/>
    <mergeCell ref="G8:H8"/>
    <mergeCell ref="M5:N5"/>
    <mergeCell ref="M6:N6"/>
    <mergeCell ref="M7:N7"/>
    <mergeCell ref="DD12:DE12"/>
    <mergeCell ref="DB10:DC10"/>
    <mergeCell ref="DB12:DC12"/>
    <mergeCell ref="DF5:DG5"/>
    <mergeCell ref="DF6:DG6"/>
    <mergeCell ref="DF7:DG7"/>
    <mergeCell ref="DF9:DG9"/>
    <mergeCell ref="DF8:DG8"/>
    <mergeCell ref="DF12:DG12"/>
    <mergeCell ref="DD11:DE11"/>
    <mergeCell ref="DF11:DG11"/>
    <mergeCell ref="DD5:DE5"/>
    <mergeCell ref="DD6:DE6"/>
    <mergeCell ref="DD7:DE7"/>
    <mergeCell ref="DB11:DC11"/>
    <mergeCell ref="DB8:DC8"/>
    <mergeCell ref="DB5:DC5"/>
    <mergeCell ref="DB6:DC6"/>
    <mergeCell ref="DB7:DC7"/>
    <mergeCell ref="DD10:DE10"/>
    <mergeCell ref="DF10:DG10"/>
    <mergeCell ref="DD9:DE9"/>
    <mergeCell ref="DD8:DE8"/>
    <mergeCell ref="DJ10:DK10"/>
    <mergeCell ref="DJ11:DK11"/>
    <mergeCell ref="DJ12:DK12"/>
    <mergeCell ref="DH12:DI12"/>
    <mergeCell ref="DJ5:DK5"/>
    <mergeCell ref="DJ6:DK6"/>
    <mergeCell ref="DJ7:DK7"/>
    <mergeCell ref="DJ9:DK9"/>
    <mergeCell ref="DJ8:DK8"/>
    <mergeCell ref="DH8:DI8"/>
    <mergeCell ref="DH11:DI11"/>
    <mergeCell ref="DH5:DI5"/>
    <mergeCell ref="DH10:DI10"/>
    <mergeCell ref="DH7:DI7"/>
    <mergeCell ref="DH6:DI6"/>
    <mergeCell ref="DH9:DI9"/>
    <mergeCell ref="AE4:AF4"/>
    <mergeCell ref="AG4:AH4"/>
    <mergeCell ref="AI4:AJ4"/>
    <mergeCell ref="C4:D4"/>
    <mergeCell ref="G4:H4"/>
    <mergeCell ref="M4:N4"/>
    <mergeCell ref="O4:P4"/>
    <mergeCell ref="Q4:R4"/>
    <mergeCell ref="S4:T4"/>
    <mergeCell ref="U4:V4"/>
    <mergeCell ref="W4:X4"/>
    <mergeCell ref="Y4:Z4"/>
    <mergeCell ref="AA4:AB4"/>
    <mergeCell ref="E4:F4"/>
    <mergeCell ref="I4:J4"/>
    <mergeCell ref="K4:L4"/>
    <mergeCell ref="AM4:AN4"/>
    <mergeCell ref="AO4:AP4"/>
    <mergeCell ref="AQ4:AR4"/>
    <mergeCell ref="AK4:AL4"/>
    <mergeCell ref="AW4:AX4"/>
    <mergeCell ref="AY4:AZ4"/>
    <mergeCell ref="BA4:BB4"/>
    <mergeCell ref="AS4:AT4"/>
    <mergeCell ref="AU4:AV4"/>
    <mergeCell ref="CP4:CQ4"/>
    <mergeCell ref="BG4:BH4"/>
    <mergeCell ref="CF4:CG4"/>
    <mergeCell ref="BM4:BN4"/>
    <mergeCell ref="BO4:BP4"/>
    <mergeCell ref="BQ4:BR4"/>
    <mergeCell ref="BS4:BT4"/>
    <mergeCell ref="BI4:BJ4"/>
    <mergeCell ref="BK4:BL4"/>
    <mergeCell ref="BC4:BD4"/>
    <mergeCell ref="BE4:BF4"/>
    <mergeCell ref="BW4:BX4"/>
    <mergeCell ref="CN4:CO4"/>
    <mergeCell ref="CL4:CM4"/>
    <mergeCell ref="CB4:CC4"/>
    <mergeCell ref="CH4:CI4"/>
    <mergeCell ref="BY4:CA4"/>
    <mergeCell ref="CD4:CE4"/>
    <mergeCell ref="CJ4:CK4"/>
    <mergeCell ref="BU4:BV4"/>
    <mergeCell ref="DB4:DC4"/>
    <mergeCell ref="CT4:CU4"/>
    <mergeCell ref="CR4:CS4"/>
    <mergeCell ref="CZ4:DA4"/>
    <mergeCell ref="CV4:CW4"/>
    <mergeCell ref="CX4:CY4"/>
    <mergeCell ref="DD4:DE4"/>
    <mergeCell ref="DF4:DG4"/>
    <mergeCell ref="DJ4:DK4"/>
    <mergeCell ref="DH4:DI4"/>
    <mergeCell ref="Q10:R10"/>
    <mergeCell ref="S10:T10"/>
    <mergeCell ref="U10:V10"/>
    <mergeCell ref="M8:N8"/>
    <mergeCell ref="M12:N12"/>
    <mergeCell ref="O5:P5"/>
    <mergeCell ref="O6:P6"/>
    <mergeCell ref="O7:P7"/>
    <mergeCell ref="O8:P8"/>
    <mergeCell ref="O9:P9"/>
    <mergeCell ref="O10:P10"/>
    <mergeCell ref="M9:N9"/>
    <mergeCell ref="M10:N10"/>
    <mergeCell ref="M11:N11"/>
    <mergeCell ref="Y7:Z7"/>
    <mergeCell ref="W7:X7"/>
    <mergeCell ref="W8:X8"/>
    <mergeCell ref="Y8:Z8"/>
    <mergeCell ref="W9:X9"/>
    <mergeCell ref="Y9:Z9"/>
    <mergeCell ref="S6:T6"/>
    <mergeCell ref="U6:V6"/>
    <mergeCell ref="Q7:R7"/>
    <mergeCell ref="S7:T7"/>
    <mergeCell ref="U7:V7"/>
    <mergeCell ref="Q8:R8"/>
    <mergeCell ref="S8:T8"/>
    <mergeCell ref="U8:V8"/>
    <mergeCell ref="Q9:R9"/>
    <mergeCell ref="S9:T9"/>
    <mergeCell ref="U9:V9"/>
    <mergeCell ref="AA5:AB5"/>
    <mergeCell ref="AA6:AB6"/>
    <mergeCell ref="AA7:AB7"/>
    <mergeCell ref="AA8:AB8"/>
    <mergeCell ref="AA9:AB9"/>
    <mergeCell ref="AA10:AB10"/>
    <mergeCell ref="AA11:AB11"/>
    <mergeCell ref="AA12:AB12"/>
    <mergeCell ref="AC4:AD4"/>
    <mergeCell ref="AC5:AD5"/>
    <mergeCell ref="AC6:AD6"/>
    <mergeCell ref="AC7:AD7"/>
    <mergeCell ref="AC8:AD8"/>
    <mergeCell ref="AC9:AD9"/>
    <mergeCell ref="AC10:AD10"/>
    <mergeCell ref="G9:H9"/>
    <mergeCell ref="G10:H10"/>
    <mergeCell ref="G11:H11"/>
    <mergeCell ref="W10:X10"/>
    <mergeCell ref="Y10:Z10"/>
    <mergeCell ref="U11:V11"/>
    <mergeCell ref="E5:F5"/>
    <mergeCell ref="E6:F6"/>
    <mergeCell ref="E7:F7"/>
    <mergeCell ref="I11:J11"/>
    <mergeCell ref="E8:F8"/>
    <mergeCell ref="E9:F9"/>
    <mergeCell ref="I10:J10"/>
    <mergeCell ref="E10:F10"/>
    <mergeCell ref="I5:J5"/>
    <mergeCell ref="I6:J6"/>
    <mergeCell ref="I7:J7"/>
    <mergeCell ref="I8:J8"/>
    <mergeCell ref="I9:J9"/>
    <mergeCell ref="E11:F11"/>
    <mergeCell ref="W5:X5"/>
    <mergeCell ref="Y5:Z5"/>
    <mergeCell ref="W6:X6"/>
    <mergeCell ref="Y6:Z6"/>
    <mergeCell ref="E12:F12"/>
    <mergeCell ref="G12:H12"/>
    <mergeCell ref="AC11:AD11"/>
    <mergeCell ref="AC12:AD12"/>
    <mergeCell ref="W11:X11"/>
    <mergeCell ref="CL11:CM11"/>
    <mergeCell ref="CN11:CO11"/>
    <mergeCell ref="CP11:CQ11"/>
    <mergeCell ref="CR11:CS11"/>
    <mergeCell ref="Y11:Z11"/>
    <mergeCell ref="W12:X12"/>
    <mergeCell ref="Y12:Z12"/>
    <mergeCell ref="I12:J12"/>
    <mergeCell ref="Q12:R12"/>
    <mergeCell ref="S12:T12"/>
    <mergeCell ref="U12:V12"/>
    <mergeCell ref="AQ11:AR11"/>
    <mergeCell ref="CP12:CQ12"/>
    <mergeCell ref="CF12:CG12"/>
    <mergeCell ref="BE11:BF11"/>
    <mergeCell ref="BE12:BF12"/>
    <mergeCell ref="BC11:BD11"/>
    <mergeCell ref="AE12:AF12"/>
    <mergeCell ref="AG12:AH12"/>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732" priority="92" stopIfTrue="1">
      <formula>AND(NOT(ISBLANK(C$8)),C14&gt;C$8)</formula>
    </cfRule>
    <cfRule type="expression" dxfId="731" priority="93"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730" priority="95" stopIfTrue="1" operator="greaterThan">
      <formula>$C$7</formula>
    </cfRule>
  </conditionalFormatting>
  <conditionalFormatting sqref="C45:M45">
    <cfRule type="cellIs" dxfId="729" priority="83" stopIfTrue="1" operator="lessThan">
      <formula>$C$12</formula>
    </cfRule>
  </conditionalFormatting>
  <conditionalFormatting sqref="D15:D17">
    <cfRule type="expression" dxfId="728" priority="91" stopIfTrue="1">
      <formula>AND(NOT(ISBLANK(D9)),D15&lt;D10,NOT(ISBLANK(D15)))</formula>
    </cfRule>
  </conditionalFormatting>
  <conditionalFormatting sqref="D15:D18">
    <cfRule type="expression" dxfId="727" priority="90" stopIfTrue="1">
      <formula>AND(NOT(ISBLANK(D9)),D15&gt;D9)</formula>
    </cfRule>
  </conditionalFormatting>
  <conditionalFormatting sqref="D18">
    <cfRule type="expression" dxfId="726" priority="107" stopIfTrue="1">
      <formula>AND(NOT(ISBLANK(D12)),D18&lt;D14,NOT(ISBLANK(D18)))</formula>
    </cfRule>
  </conditionalFormatting>
  <conditionalFormatting sqref="D19:D20">
    <cfRule type="expression" dxfId="725" priority="104" stopIfTrue="1">
      <formula>AND(NOT(ISBLANK(D14)),D19&gt;D14)</formula>
    </cfRule>
    <cfRule type="expression" dxfId="724" priority="105" stopIfTrue="1">
      <formula>AND(NOT(ISBLANK(D14)),D19&lt;D15,NOT(ISBLANK(D19)))</formula>
    </cfRule>
  </conditionalFormatting>
  <conditionalFormatting sqref="K14:K44">
    <cfRule type="expression" dxfId="723" priority="81" stopIfTrue="1">
      <formula>AND(NOT(ISBLANK(K$8)),K14&gt;K$8)</formula>
    </cfRule>
    <cfRule type="expression" dxfId="722" priority="82" stopIfTrue="1">
      <formula>AND(NOT(ISBLANK(K$8)),K14&lt;K$9,NOT(ISBLANK(K14)))</formula>
    </cfRule>
  </conditionalFormatting>
  <conditionalFormatting sqref="K46">
    <cfRule type="cellIs" dxfId="721" priority="84"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720" priority="86"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719" priority="87"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718" priority="88"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717" priority="94" stopIfTrue="1" operator="lessThan">
      <formula>$C$12</formula>
    </cfRule>
  </conditionalFormatting>
  <conditionalFormatting sqref="AZ17">
    <cfRule type="expression" dxfId="716" priority="63" stopIfTrue="1">
      <formula>AND(NOT(ISBLANK(AZ$8)),AZ17&gt;AZ$8)</formula>
    </cfRule>
    <cfRule type="expression" dxfId="715" priority="64" stopIfTrue="1">
      <formula>AND(NOT(ISBLANK(AZ$8)),AZ17&lt;AZ$9,NOT(ISBLANK(AZ17)))</formula>
    </cfRule>
  </conditionalFormatting>
  <conditionalFormatting sqref="AZ24:AZ25">
    <cfRule type="expression" dxfId="714" priority="59" stopIfTrue="1">
      <formula>AND(NOT(ISBLANK(AZ$8)),AZ24&gt;AZ$8)</formula>
    </cfRule>
    <cfRule type="expression" dxfId="713" priority="60" stopIfTrue="1">
      <formula>AND(NOT(ISBLANK(AZ$8)),AZ24&lt;AZ$9,NOT(ISBLANK(AZ24)))</formula>
    </cfRule>
  </conditionalFormatting>
  <conditionalFormatting sqref="BB17">
    <cfRule type="expression" dxfId="712" priority="57" stopIfTrue="1">
      <formula>AND(NOT(ISBLANK(BB$8)),BB17&gt;BB$8)</formula>
    </cfRule>
    <cfRule type="expression" dxfId="711" priority="58" stopIfTrue="1">
      <formula>AND(NOT(ISBLANK(BB$8)),BB17&lt;BB$9,NOT(ISBLANK(BB17)))</formula>
    </cfRule>
  </conditionalFormatting>
  <conditionalFormatting sqref="BH45 BV45 BX45 BZ45 CC45 CE45 CG45 CI45 CK45 CM45 CO45 CQ45 CS45 CU45 DC45 DE45 DG45">
    <cfRule type="cellIs" dxfId="710" priority="89" stopIfTrue="1" operator="lessThan">
      <formula>BH$11</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76" t="s">
        <v>160</v>
      </c>
      <c r="B1" s="77"/>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
      <c r="A4" s="16"/>
      <c r="B4" s="50" t="s">
        <v>161</v>
      </c>
      <c r="C4" s="197">
        <v>7</v>
      </c>
      <c r="D4" s="198"/>
      <c r="E4" s="197">
        <v>13</v>
      </c>
      <c r="F4" s="198"/>
      <c r="G4" s="197">
        <v>14</v>
      </c>
      <c r="H4" s="198"/>
      <c r="I4" s="197" t="s">
        <v>259</v>
      </c>
      <c r="J4" s="198"/>
      <c r="K4" s="197" t="s">
        <v>260</v>
      </c>
      <c r="L4" s="198"/>
      <c r="M4" s="197">
        <v>16</v>
      </c>
      <c r="N4" s="198"/>
      <c r="O4" s="197">
        <v>19</v>
      </c>
      <c r="P4" s="198"/>
      <c r="Q4" s="197">
        <v>20</v>
      </c>
      <c r="R4" s="198"/>
      <c r="S4" s="197">
        <v>17</v>
      </c>
      <c r="T4" s="198"/>
      <c r="U4" s="197">
        <v>18</v>
      </c>
      <c r="V4" s="198"/>
      <c r="W4" s="197">
        <v>21</v>
      </c>
      <c r="X4" s="198"/>
      <c r="Y4" s="197">
        <v>23</v>
      </c>
      <c r="Z4" s="198"/>
      <c r="AA4" s="197">
        <v>98</v>
      </c>
      <c r="AB4" s="198"/>
      <c r="AC4" s="197">
        <v>26</v>
      </c>
      <c r="AD4" s="198"/>
      <c r="AE4" s="197">
        <v>29</v>
      </c>
      <c r="AF4" s="198"/>
      <c r="AG4" s="197">
        <v>38</v>
      </c>
      <c r="AH4" s="198"/>
      <c r="AI4" s="197">
        <v>32</v>
      </c>
      <c r="AJ4" s="198"/>
      <c r="AK4" s="197">
        <v>33</v>
      </c>
      <c r="AL4" s="198"/>
      <c r="AM4" s="197">
        <v>31</v>
      </c>
      <c r="AN4" s="198"/>
      <c r="AO4" s="197">
        <v>35</v>
      </c>
      <c r="AP4" s="198"/>
      <c r="AQ4" s="197">
        <v>37</v>
      </c>
      <c r="AR4" s="198"/>
      <c r="AS4" s="197">
        <v>39</v>
      </c>
      <c r="AT4" s="198"/>
      <c r="AU4" s="197">
        <v>43</v>
      </c>
      <c r="AV4" s="198"/>
      <c r="AW4" s="197">
        <v>44</v>
      </c>
      <c r="AX4" s="198"/>
      <c r="AY4" s="197">
        <v>45</v>
      </c>
      <c r="AZ4" s="198"/>
      <c r="BA4" s="197">
        <v>40</v>
      </c>
      <c r="BB4" s="198"/>
      <c r="BC4" s="197">
        <v>42</v>
      </c>
      <c r="BD4" s="198"/>
      <c r="BE4" s="197">
        <v>50</v>
      </c>
      <c r="BF4" s="198"/>
      <c r="BG4" s="197">
        <v>46</v>
      </c>
      <c r="BH4" s="198"/>
      <c r="BI4" s="197">
        <v>47</v>
      </c>
      <c r="BJ4" s="198"/>
      <c r="BK4" s="197">
        <v>48</v>
      </c>
      <c r="BL4" s="198"/>
      <c r="BM4" s="197">
        <v>52</v>
      </c>
      <c r="BN4" s="198"/>
      <c r="BO4" s="197">
        <v>53</v>
      </c>
      <c r="BP4" s="198"/>
      <c r="BQ4" s="197">
        <v>61</v>
      </c>
      <c r="BR4" s="198"/>
      <c r="BS4" s="197">
        <v>54</v>
      </c>
      <c r="BT4" s="198"/>
      <c r="BU4" s="197">
        <v>55</v>
      </c>
      <c r="BV4" s="198"/>
      <c r="BW4" s="197">
        <v>56</v>
      </c>
      <c r="BX4" s="198"/>
      <c r="BY4" s="197">
        <v>71</v>
      </c>
      <c r="BZ4" s="198"/>
      <c r="CA4" s="197">
        <v>63</v>
      </c>
      <c r="CB4" s="198"/>
      <c r="CC4" s="197">
        <v>64</v>
      </c>
      <c r="CD4" s="198"/>
      <c r="CE4" s="197">
        <v>65</v>
      </c>
      <c r="CF4" s="198"/>
      <c r="CG4" s="197">
        <v>66</v>
      </c>
      <c r="CH4" s="198"/>
      <c r="CI4" s="197">
        <v>67</v>
      </c>
      <c r="CJ4" s="198"/>
      <c r="CK4" s="197">
        <v>68</v>
      </c>
      <c r="CL4" s="198"/>
      <c r="CM4" s="197">
        <v>69</v>
      </c>
      <c r="CN4" s="198"/>
      <c r="CO4" s="197">
        <v>78</v>
      </c>
      <c r="CP4" s="198"/>
      <c r="CQ4" s="197">
        <v>79</v>
      </c>
      <c r="CR4" s="198"/>
      <c r="CS4" s="197">
        <v>74</v>
      </c>
      <c r="CT4" s="198"/>
      <c r="CU4" s="197">
        <v>82</v>
      </c>
      <c r="CV4" s="198"/>
      <c r="CW4" s="197">
        <v>72</v>
      </c>
      <c r="CX4" s="198"/>
      <c r="CY4" s="197">
        <v>76</v>
      </c>
      <c r="CZ4" s="198"/>
      <c r="DA4" s="197">
        <v>83</v>
      </c>
      <c r="DB4" s="198"/>
      <c r="DC4" s="197">
        <v>73</v>
      </c>
      <c r="DD4" s="198"/>
      <c r="DE4" s="197">
        <v>80</v>
      </c>
      <c r="DF4" s="198"/>
      <c r="DG4" s="197">
        <v>70</v>
      </c>
      <c r="DH4" s="198"/>
      <c r="DI4" s="197">
        <v>75</v>
      </c>
      <c r="DJ4" s="198"/>
      <c r="DK4" s="197">
        <v>77</v>
      </c>
      <c r="DL4" s="198"/>
      <c r="DM4" s="197">
        <v>59</v>
      </c>
      <c r="DN4" s="198"/>
      <c r="DO4" s="197">
        <v>81</v>
      </c>
      <c r="DP4" s="198"/>
      <c r="DQ4" s="197">
        <v>62</v>
      </c>
      <c r="DR4" s="198"/>
      <c r="DS4" s="197">
        <v>84</v>
      </c>
      <c r="DT4" s="198"/>
      <c r="DU4" s="197">
        <v>85</v>
      </c>
      <c r="DV4" s="198"/>
      <c r="DW4" s="197">
        <v>87</v>
      </c>
      <c r="DX4" s="198"/>
      <c r="DY4" s="197"/>
      <c r="DZ4" s="198"/>
      <c r="EA4" s="16"/>
    </row>
    <row r="5" spans="1:131" s="1" customFormat="1" ht="27.75" customHeight="1" x14ac:dyDescent="0.2">
      <c r="A5" s="16"/>
      <c r="B5" s="17" t="s">
        <v>10</v>
      </c>
      <c r="C5" s="177" t="s">
        <v>137</v>
      </c>
      <c r="D5" s="178"/>
      <c r="E5" s="179" t="s">
        <v>97</v>
      </c>
      <c r="F5" s="180"/>
      <c r="G5" s="179" t="s">
        <v>98</v>
      </c>
      <c r="H5" s="180"/>
      <c r="I5" s="177" t="s">
        <v>238</v>
      </c>
      <c r="J5" s="178"/>
      <c r="K5" s="177" t="s">
        <v>239</v>
      </c>
      <c r="L5" s="178"/>
      <c r="M5" s="177" t="s">
        <v>99</v>
      </c>
      <c r="N5" s="178"/>
      <c r="O5" s="177" t="s">
        <v>103</v>
      </c>
      <c r="P5" s="178"/>
      <c r="Q5" s="177" t="s">
        <v>104</v>
      </c>
      <c r="R5" s="178"/>
      <c r="S5" s="177" t="s">
        <v>101</v>
      </c>
      <c r="T5" s="178"/>
      <c r="U5" s="177" t="s">
        <v>102</v>
      </c>
      <c r="V5" s="178"/>
      <c r="W5" s="177" t="s">
        <v>36</v>
      </c>
      <c r="X5" s="178"/>
      <c r="Y5" s="177" t="s">
        <v>93</v>
      </c>
      <c r="Z5" s="178"/>
      <c r="AA5" s="177" t="s">
        <v>166</v>
      </c>
      <c r="AB5" s="178"/>
      <c r="AC5" s="177" t="s">
        <v>195</v>
      </c>
      <c r="AD5" s="178"/>
      <c r="AE5" s="177" t="s">
        <v>196</v>
      </c>
      <c r="AF5" s="178"/>
      <c r="AG5" s="177" t="s">
        <v>17</v>
      </c>
      <c r="AH5" s="178"/>
      <c r="AI5" s="177" t="s">
        <v>105</v>
      </c>
      <c r="AJ5" s="178"/>
      <c r="AK5" s="177" t="s">
        <v>197</v>
      </c>
      <c r="AL5" s="178"/>
      <c r="AM5" s="177" t="s">
        <v>164</v>
      </c>
      <c r="AN5" s="178"/>
      <c r="AO5" s="177" t="s">
        <v>198</v>
      </c>
      <c r="AP5" s="178"/>
      <c r="AQ5" s="177" t="s">
        <v>199</v>
      </c>
      <c r="AR5" s="178"/>
      <c r="AS5" s="177" t="s">
        <v>242</v>
      </c>
      <c r="AT5" s="178"/>
      <c r="AU5" s="179" t="s">
        <v>241</v>
      </c>
      <c r="AV5" s="180"/>
      <c r="AW5" s="177" t="s">
        <v>107</v>
      </c>
      <c r="AX5" s="178"/>
      <c r="AY5" s="177" t="s">
        <v>108</v>
      </c>
      <c r="AZ5" s="178"/>
      <c r="BA5" s="177" t="s">
        <v>94</v>
      </c>
      <c r="BB5" s="178"/>
      <c r="BC5" s="177" t="s">
        <v>248</v>
      </c>
      <c r="BD5" s="178"/>
      <c r="BE5" s="177" t="s">
        <v>202</v>
      </c>
      <c r="BF5" s="178"/>
      <c r="BG5" s="177" t="s">
        <v>6</v>
      </c>
      <c r="BH5" s="178"/>
      <c r="BI5" s="177" t="s">
        <v>8</v>
      </c>
      <c r="BJ5" s="178"/>
      <c r="BK5" s="177" t="s">
        <v>7</v>
      </c>
      <c r="BL5" s="178"/>
      <c r="BM5" s="177" t="s">
        <v>109</v>
      </c>
      <c r="BN5" s="178"/>
      <c r="BO5" s="177" t="s">
        <v>203</v>
      </c>
      <c r="BP5" s="178"/>
      <c r="BQ5" s="177" t="s">
        <v>228</v>
      </c>
      <c r="BR5" s="178"/>
      <c r="BS5" s="177" t="s">
        <v>88</v>
      </c>
      <c r="BT5" s="178"/>
      <c r="BU5" s="177" t="s">
        <v>72</v>
      </c>
      <c r="BV5" s="178"/>
      <c r="BW5" s="177" t="s">
        <v>73</v>
      </c>
      <c r="BX5" s="178"/>
      <c r="BY5" s="177" t="s">
        <v>146</v>
      </c>
      <c r="BZ5" s="178"/>
      <c r="CA5" s="177" t="s">
        <v>115</v>
      </c>
      <c r="CB5" s="178"/>
      <c r="CC5" s="177" t="s">
        <v>143</v>
      </c>
      <c r="CD5" s="178"/>
      <c r="CE5" s="177" t="s">
        <v>140</v>
      </c>
      <c r="CF5" s="178"/>
      <c r="CG5" s="177" t="s">
        <v>139</v>
      </c>
      <c r="CH5" s="178"/>
      <c r="CI5" s="177" t="s">
        <v>141</v>
      </c>
      <c r="CJ5" s="178"/>
      <c r="CK5" s="177" t="s">
        <v>142</v>
      </c>
      <c r="CL5" s="178"/>
      <c r="CM5" s="177" t="s">
        <v>144</v>
      </c>
      <c r="CN5" s="178"/>
      <c r="CO5" s="177" t="s">
        <v>129</v>
      </c>
      <c r="CP5" s="178"/>
      <c r="CQ5" s="177" t="s">
        <v>150</v>
      </c>
      <c r="CR5" s="178"/>
      <c r="CS5" s="177" t="s">
        <v>148</v>
      </c>
      <c r="CT5" s="178"/>
      <c r="CU5" s="177" t="s">
        <v>56</v>
      </c>
      <c r="CV5" s="178"/>
      <c r="CW5" s="177" t="s">
        <v>147</v>
      </c>
      <c r="CX5" s="178"/>
      <c r="CY5" s="177" t="s">
        <v>165</v>
      </c>
      <c r="CZ5" s="178"/>
      <c r="DA5" s="177" t="s">
        <v>152</v>
      </c>
      <c r="DB5" s="178"/>
      <c r="DC5" s="177" t="s">
        <v>125</v>
      </c>
      <c r="DD5" s="178"/>
      <c r="DE5" s="177" t="s">
        <v>151</v>
      </c>
      <c r="DF5" s="178"/>
      <c r="DG5" s="177" t="s">
        <v>145</v>
      </c>
      <c r="DH5" s="178"/>
      <c r="DI5" s="177" t="s">
        <v>80</v>
      </c>
      <c r="DJ5" s="178"/>
      <c r="DK5" s="177" t="s">
        <v>149</v>
      </c>
      <c r="DL5" s="178"/>
      <c r="DM5" s="177" t="s">
        <v>74</v>
      </c>
      <c r="DN5" s="178"/>
      <c r="DO5" s="177" t="s">
        <v>90</v>
      </c>
      <c r="DP5" s="178"/>
      <c r="DQ5" s="177" t="s">
        <v>114</v>
      </c>
      <c r="DR5" s="178"/>
      <c r="DS5" s="177" t="s">
        <v>153</v>
      </c>
      <c r="DT5" s="178"/>
      <c r="DU5" s="177" t="s">
        <v>18</v>
      </c>
      <c r="DV5" s="178"/>
      <c r="DW5" s="177" t="s">
        <v>40</v>
      </c>
      <c r="DX5" s="178"/>
      <c r="DY5" s="214" t="s">
        <v>162</v>
      </c>
      <c r="DZ5" s="215"/>
      <c r="EA5" s="16"/>
    </row>
    <row r="6" spans="1:131" s="1" customFormat="1" ht="24" customHeight="1" x14ac:dyDescent="0.2">
      <c r="A6" s="16"/>
      <c r="B6" s="17" t="s">
        <v>11</v>
      </c>
      <c r="C6" s="179" t="s">
        <v>2</v>
      </c>
      <c r="D6" s="180"/>
      <c r="E6" s="179" t="s">
        <v>70</v>
      </c>
      <c r="F6" s="180"/>
      <c r="G6" s="179" t="s">
        <v>70</v>
      </c>
      <c r="H6" s="180"/>
      <c r="I6" s="179" t="s">
        <v>163</v>
      </c>
      <c r="J6" s="180"/>
      <c r="K6" s="179" t="s">
        <v>163</v>
      </c>
      <c r="L6" s="180"/>
      <c r="M6" s="179" t="s">
        <v>163</v>
      </c>
      <c r="N6" s="180"/>
      <c r="O6" s="179" t="s">
        <v>3</v>
      </c>
      <c r="P6" s="180"/>
      <c r="Q6" s="179" t="s">
        <v>3</v>
      </c>
      <c r="R6" s="180"/>
      <c r="S6" s="179" t="s">
        <v>138</v>
      </c>
      <c r="T6" s="180" t="s">
        <v>39</v>
      </c>
      <c r="U6" s="179" t="s">
        <v>138</v>
      </c>
      <c r="V6" s="180" t="s">
        <v>39</v>
      </c>
      <c r="W6" s="179" t="s">
        <v>3</v>
      </c>
      <c r="X6" s="180"/>
      <c r="Y6" s="179" t="s">
        <v>3</v>
      </c>
      <c r="Z6" s="180"/>
      <c r="AA6" s="179" t="s">
        <v>3</v>
      </c>
      <c r="AB6" s="180"/>
      <c r="AC6" s="179" t="s">
        <v>3</v>
      </c>
      <c r="AD6" s="180"/>
      <c r="AE6" s="179" t="s">
        <v>3</v>
      </c>
      <c r="AF6" s="180"/>
      <c r="AG6" s="179" t="s">
        <v>3</v>
      </c>
      <c r="AH6" s="180"/>
      <c r="AI6" s="179" t="s">
        <v>3</v>
      </c>
      <c r="AJ6" s="180"/>
      <c r="AK6" s="179" t="s">
        <v>3</v>
      </c>
      <c r="AL6" s="180"/>
      <c r="AM6" s="179" t="s">
        <v>3</v>
      </c>
      <c r="AN6" s="180"/>
      <c r="AO6" s="179" t="s">
        <v>3</v>
      </c>
      <c r="AP6" s="180"/>
      <c r="AQ6" s="179" t="s">
        <v>3</v>
      </c>
      <c r="AR6" s="180"/>
      <c r="AS6" s="179" t="s">
        <v>3</v>
      </c>
      <c r="AT6" s="180"/>
      <c r="AU6" s="179" t="s">
        <v>9</v>
      </c>
      <c r="AV6" s="180"/>
      <c r="AW6" s="179" t="s">
        <v>3</v>
      </c>
      <c r="AX6" s="180"/>
      <c r="AY6" s="179" t="s">
        <v>3</v>
      </c>
      <c r="AZ6" s="180"/>
      <c r="BA6" s="179" t="s">
        <v>3</v>
      </c>
      <c r="BB6" s="180"/>
      <c r="BC6" s="179" t="s">
        <v>3</v>
      </c>
      <c r="BD6" s="180"/>
      <c r="BE6" s="179" t="s">
        <v>3</v>
      </c>
      <c r="BF6" s="180"/>
      <c r="BG6" s="179" t="s">
        <v>3</v>
      </c>
      <c r="BH6" s="180"/>
      <c r="BI6" s="179" t="s">
        <v>3</v>
      </c>
      <c r="BJ6" s="180"/>
      <c r="BK6" s="179" t="s">
        <v>3</v>
      </c>
      <c r="BL6" s="180"/>
      <c r="BM6" s="179" t="s">
        <v>89</v>
      </c>
      <c r="BN6" s="180"/>
      <c r="BO6" s="179" t="s">
        <v>89</v>
      </c>
      <c r="BP6" s="180"/>
      <c r="BQ6" s="212" t="s">
        <v>92</v>
      </c>
      <c r="BR6" s="213"/>
      <c r="BS6" s="179" t="s">
        <v>3</v>
      </c>
      <c r="BT6" s="180"/>
      <c r="BU6" s="179" t="s">
        <v>3</v>
      </c>
      <c r="BV6" s="180"/>
      <c r="BW6" s="179" t="s">
        <v>3</v>
      </c>
      <c r="BX6" s="180"/>
      <c r="BY6" s="179" t="s">
        <v>3</v>
      </c>
      <c r="BZ6" s="180"/>
      <c r="CA6" s="179" t="s">
        <v>3</v>
      </c>
      <c r="CB6" s="180"/>
      <c r="CC6" s="179" t="s">
        <v>3</v>
      </c>
      <c r="CD6" s="180"/>
      <c r="CE6" s="179" t="s">
        <v>3</v>
      </c>
      <c r="CF6" s="180"/>
      <c r="CG6" s="179" t="s">
        <v>3</v>
      </c>
      <c r="CH6" s="180"/>
      <c r="CI6" s="179" t="s">
        <v>3</v>
      </c>
      <c r="CJ6" s="180"/>
      <c r="CK6" s="179" t="s">
        <v>3</v>
      </c>
      <c r="CL6" s="180"/>
      <c r="CM6" s="179" t="s">
        <v>3</v>
      </c>
      <c r="CN6" s="180"/>
      <c r="CO6" s="179" t="s">
        <v>3</v>
      </c>
      <c r="CP6" s="180"/>
      <c r="CQ6" s="179" t="s">
        <v>3</v>
      </c>
      <c r="CR6" s="180"/>
      <c r="CS6" s="179" t="s">
        <v>3</v>
      </c>
      <c r="CT6" s="180"/>
      <c r="CU6" s="179" t="s">
        <v>3</v>
      </c>
      <c r="CV6" s="180"/>
      <c r="CW6" s="179" t="s">
        <v>3</v>
      </c>
      <c r="CX6" s="180"/>
      <c r="CY6" s="179" t="s">
        <v>3</v>
      </c>
      <c r="CZ6" s="180"/>
      <c r="DA6" s="179" t="s">
        <v>3</v>
      </c>
      <c r="DB6" s="180"/>
      <c r="DC6" s="179" t="s">
        <v>3</v>
      </c>
      <c r="DD6" s="180"/>
      <c r="DE6" s="179" t="s">
        <v>3</v>
      </c>
      <c r="DF6" s="180"/>
      <c r="DG6" s="179" t="s">
        <v>3</v>
      </c>
      <c r="DH6" s="180"/>
      <c r="DI6" s="179" t="s">
        <v>3</v>
      </c>
      <c r="DJ6" s="180"/>
      <c r="DK6" s="179" t="s">
        <v>3</v>
      </c>
      <c r="DL6" s="180"/>
      <c r="DM6" s="179" t="s">
        <v>3</v>
      </c>
      <c r="DN6" s="180"/>
      <c r="DO6" s="179" t="s">
        <v>3</v>
      </c>
      <c r="DP6" s="180"/>
      <c r="DQ6" s="179" t="s">
        <v>3</v>
      </c>
      <c r="DR6" s="180"/>
      <c r="DS6" s="179" t="s">
        <v>3</v>
      </c>
      <c r="DT6" s="180"/>
      <c r="DU6" s="179"/>
      <c r="DV6" s="180"/>
      <c r="DW6" s="179"/>
      <c r="DX6" s="180"/>
      <c r="DY6" s="117"/>
      <c r="DZ6" s="118"/>
      <c r="EA6" s="16"/>
    </row>
    <row r="7" spans="1:131" s="1" customFormat="1" ht="25.5" customHeight="1" x14ac:dyDescent="0.2">
      <c r="A7" s="16"/>
      <c r="B7" s="19" t="s">
        <v>134</v>
      </c>
      <c r="C7" s="208"/>
      <c r="D7" s="209"/>
      <c r="E7" s="208"/>
      <c r="F7" s="209"/>
      <c r="G7" s="208"/>
      <c r="H7" s="209"/>
      <c r="I7" s="208"/>
      <c r="J7" s="209" t="s">
        <v>95</v>
      </c>
      <c r="K7" s="208"/>
      <c r="L7" s="209" t="s">
        <v>95</v>
      </c>
      <c r="M7" s="208"/>
      <c r="N7" s="209"/>
      <c r="O7" s="208"/>
      <c r="P7" s="209"/>
      <c r="Q7" s="208"/>
      <c r="R7" s="209"/>
      <c r="S7" s="208"/>
      <c r="T7" s="209"/>
      <c r="U7" s="208"/>
      <c r="V7" s="209"/>
      <c r="W7" s="208">
        <v>10</v>
      </c>
      <c r="X7" s="209"/>
      <c r="Y7" s="208">
        <v>10</v>
      </c>
      <c r="Z7" s="209"/>
      <c r="AA7" s="208">
        <v>10</v>
      </c>
      <c r="AB7" s="209"/>
      <c r="AC7" s="208">
        <v>100</v>
      </c>
      <c r="AD7" s="209"/>
      <c r="AE7" s="208"/>
      <c r="AF7" s="209"/>
      <c r="AG7" s="208">
        <v>25</v>
      </c>
      <c r="AH7" s="209"/>
      <c r="AI7" s="208">
        <v>10</v>
      </c>
      <c r="AJ7" s="209"/>
      <c r="AK7" s="208">
        <v>10</v>
      </c>
      <c r="AL7" s="209"/>
      <c r="AM7" s="208"/>
      <c r="AN7" s="209"/>
      <c r="AO7" s="208"/>
      <c r="AP7" s="209"/>
      <c r="AQ7" s="208"/>
      <c r="AR7" s="209"/>
      <c r="AS7" s="208">
        <v>5</v>
      </c>
      <c r="AT7" s="209"/>
      <c r="AU7" s="208">
        <v>10</v>
      </c>
      <c r="AV7" s="209"/>
      <c r="AW7" s="208">
        <v>1</v>
      </c>
      <c r="AX7" s="209"/>
      <c r="AY7" s="208">
        <v>1</v>
      </c>
      <c r="AZ7" s="209"/>
      <c r="BA7" s="208"/>
      <c r="BB7" s="209"/>
      <c r="BC7" s="208">
        <v>2</v>
      </c>
      <c r="BD7" s="209"/>
      <c r="BE7" s="208">
        <v>2</v>
      </c>
      <c r="BF7" s="209"/>
      <c r="BG7" s="208"/>
      <c r="BH7" s="209"/>
      <c r="BI7" s="208">
        <v>0.1</v>
      </c>
      <c r="BJ7" s="209"/>
      <c r="BK7" s="208"/>
      <c r="BL7" s="209"/>
      <c r="BM7" s="208">
        <v>1.4</v>
      </c>
      <c r="BN7" s="209"/>
      <c r="BO7" s="208">
        <v>1.4</v>
      </c>
      <c r="BP7" s="209"/>
      <c r="BQ7" s="208">
        <v>5</v>
      </c>
      <c r="BR7" s="209"/>
      <c r="BS7" s="208">
        <v>250</v>
      </c>
      <c r="BT7" s="209"/>
      <c r="BU7" s="208">
        <v>150</v>
      </c>
      <c r="BV7" s="209"/>
      <c r="BW7" s="208">
        <v>0.4</v>
      </c>
      <c r="BX7" s="209"/>
      <c r="BY7" s="208">
        <v>0.1</v>
      </c>
      <c r="BZ7" s="209">
        <v>0.1</v>
      </c>
      <c r="CA7" s="208">
        <v>0.01</v>
      </c>
      <c r="CB7" s="209">
        <v>0.01</v>
      </c>
      <c r="CC7" s="208">
        <v>0.2</v>
      </c>
      <c r="CD7" s="209">
        <v>0.2</v>
      </c>
      <c r="CE7" s="208">
        <v>0.2</v>
      </c>
      <c r="CF7" s="209">
        <v>0.2</v>
      </c>
      <c r="CG7" s="208">
        <v>0.1</v>
      </c>
      <c r="CH7" s="209">
        <v>0.1</v>
      </c>
      <c r="CI7" s="208">
        <v>2</v>
      </c>
      <c r="CJ7" s="209">
        <v>2</v>
      </c>
      <c r="CK7" s="208">
        <v>2E-3</v>
      </c>
      <c r="CL7" s="209">
        <v>2E-3</v>
      </c>
      <c r="CM7" s="208">
        <v>0.1</v>
      </c>
      <c r="CN7" s="209">
        <v>0.1</v>
      </c>
      <c r="CO7" s="208">
        <v>0.02</v>
      </c>
      <c r="CP7" s="209">
        <v>0.02</v>
      </c>
      <c r="CQ7" s="208">
        <v>2</v>
      </c>
      <c r="CR7" s="209">
        <v>2</v>
      </c>
      <c r="CS7" s="208">
        <v>0.2</v>
      </c>
      <c r="CT7" s="209">
        <v>0.2</v>
      </c>
      <c r="CU7" s="208">
        <v>5</v>
      </c>
      <c r="CV7" s="209">
        <v>5</v>
      </c>
      <c r="CW7" s="208">
        <v>0.01</v>
      </c>
      <c r="CX7" s="209">
        <v>0.01</v>
      </c>
      <c r="CY7" s="208">
        <v>0.1</v>
      </c>
      <c r="CZ7" s="209">
        <v>0.1</v>
      </c>
      <c r="DA7" s="208">
        <v>0.1</v>
      </c>
      <c r="DB7" s="209">
        <v>0.1</v>
      </c>
      <c r="DC7" s="208">
        <v>0.05</v>
      </c>
      <c r="DD7" s="209">
        <v>0.05</v>
      </c>
      <c r="DE7" s="208">
        <v>2.5</v>
      </c>
      <c r="DF7" s="209">
        <v>2.5</v>
      </c>
      <c r="DG7" s="208"/>
      <c r="DH7" s="209"/>
      <c r="DI7" s="208"/>
      <c r="DJ7" s="209"/>
      <c r="DK7" s="208"/>
      <c r="DL7" s="209"/>
      <c r="DM7" s="208"/>
      <c r="DN7" s="209"/>
      <c r="DO7" s="208"/>
      <c r="DP7" s="209"/>
      <c r="DQ7" s="208"/>
      <c r="DR7" s="209"/>
      <c r="DS7" s="208"/>
      <c r="DT7" s="209"/>
      <c r="DU7" s="208"/>
      <c r="DV7" s="209"/>
      <c r="DW7" s="208"/>
      <c r="DX7" s="209"/>
      <c r="DY7" s="208"/>
      <c r="DZ7" s="209"/>
      <c r="EA7" s="16"/>
    </row>
    <row r="8" spans="1:131" s="1" customFormat="1" ht="26.25" customHeight="1" x14ac:dyDescent="0.2">
      <c r="A8" s="16"/>
      <c r="B8" s="19" t="s">
        <v>135</v>
      </c>
      <c r="C8" s="208"/>
      <c r="D8" s="209"/>
      <c r="E8" s="208"/>
      <c r="F8" s="209"/>
      <c r="G8" s="208"/>
      <c r="H8" s="209"/>
      <c r="I8" s="208">
        <v>8.5</v>
      </c>
      <c r="J8" s="209"/>
      <c r="K8" s="208">
        <v>8.5</v>
      </c>
      <c r="L8" s="209"/>
      <c r="M8" s="208">
        <v>8.5</v>
      </c>
      <c r="N8" s="209"/>
      <c r="O8" s="208"/>
      <c r="P8" s="209"/>
      <c r="Q8" s="208"/>
      <c r="R8" s="209"/>
      <c r="S8" s="208"/>
      <c r="T8" s="209"/>
      <c r="U8" s="208"/>
      <c r="V8" s="209"/>
      <c r="W8" s="208">
        <v>15</v>
      </c>
      <c r="X8" s="209"/>
      <c r="Y8" s="208">
        <v>15</v>
      </c>
      <c r="Z8" s="209"/>
      <c r="AA8" s="208">
        <v>15</v>
      </c>
      <c r="AB8" s="209"/>
      <c r="AC8" s="208">
        <v>150</v>
      </c>
      <c r="AD8" s="209"/>
      <c r="AE8" s="208"/>
      <c r="AF8" s="209"/>
      <c r="AG8" s="208">
        <v>35</v>
      </c>
      <c r="AH8" s="209"/>
      <c r="AI8" s="208">
        <v>15</v>
      </c>
      <c r="AJ8" s="209"/>
      <c r="AK8" s="208">
        <v>15</v>
      </c>
      <c r="AL8" s="209"/>
      <c r="AM8" s="208"/>
      <c r="AN8" s="209"/>
      <c r="AO8" s="208"/>
      <c r="AP8" s="209"/>
      <c r="AQ8" s="208"/>
      <c r="AR8" s="209"/>
      <c r="AS8" s="208">
        <v>7</v>
      </c>
      <c r="AT8" s="209"/>
      <c r="AU8" s="208">
        <v>50</v>
      </c>
      <c r="AV8" s="209"/>
      <c r="AW8" s="208">
        <v>2.5</v>
      </c>
      <c r="AX8" s="209"/>
      <c r="AY8" s="208">
        <v>2.5</v>
      </c>
      <c r="AZ8" s="209"/>
      <c r="BA8" s="208"/>
      <c r="BB8" s="209"/>
      <c r="BC8" s="208">
        <v>3</v>
      </c>
      <c r="BD8" s="209"/>
      <c r="BE8" s="208">
        <v>3</v>
      </c>
      <c r="BF8" s="209"/>
      <c r="BG8" s="208"/>
      <c r="BH8" s="209"/>
      <c r="BI8" s="208">
        <v>0.2</v>
      </c>
      <c r="BJ8" s="209"/>
      <c r="BK8" s="208"/>
      <c r="BL8" s="209"/>
      <c r="BM8" s="208">
        <v>1.8</v>
      </c>
      <c r="BN8" s="209"/>
      <c r="BO8" s="208">
        <v>1.8</v>
      </c>
      <c r="BP8" s="209"/>
      <c r="BQ8" s="208">
        <v>6.5</v>
      </c>
      <c r="BR8" s="209"/>
      <c r="BS8" s="208">
        <v>280</v>
      </c>
      <c r="BT8" s="209"/>
      <c r="BU8" s="208">
        <v>200</v>
      </c>
      <c r="BV8" s="209"/>
      <c r="BW8" s="208">
        <v>0.5</v>
      </c>
      <c r="BX8" s="209"/>
      <c r="BY8" s="208">
        <v>0.25</v>
      </c>
      <c r="BZ8" s="209"/>
      <c r="CA8" s="208">
        <v>2.5000000000000001E-2</v>
      </c>
      <c r="CB8" s="209"/>
      <c r="CC8" s="208">
        <v>0.5</v>
      </c>
      <c r="CD8" s="209"/>
      <c r="CE8" s="208">
        <v>0.5</v>
      </c>
      <c r="CF8" s="209"/>
      <c r="CG8" s="208">
        <v>0.25</v>
      </c>
      <c r="CH8" s="209"/>
      <c r="CI8" s="208">
        <v>5</v>
      </c>
      <c r="CJ8" s="209"/>
      <c r="CK8" s="208">
        <v>5.0000000000000001E-3</v>
      </c>
      <c r="CL8" s="209"/>
      <c r="CM8" s="208">
        <v>0.25</v>
      </c>
      <c r="CN8" s="209"/>
      <c r="CO8" s="208">
        <v>0.05</v>
      </c>
      <c r="CP8" s="209"/>
      <c r="CQ8" s="208">
        <v>5</v>
      </c>
      <c r="CR8" s="209"/>
      <c r="CS8" s="208">
        <v>0.5</v>
      </c>
      <c r="CT8" s="209"/>
      <c r="CU8" s="208">
        <v>12.5</v>
      </c>
      <c r="CV8" s="209"/>
      <c r="CW8" s="208">
        <v>2.5000000000000001E-2</v>
      </c>
      <c r="CX8" s="209"/>
      <c r="CY8" s="208">
        <v>0.25</v>
      </c>
      <c r="CZ8" s="209"/>
      <c r="DA8" s="208">
        <v>0.25</v>
      </c>
      <c r="DB8" s="209"/>
      <c r="DC8" s="208">
        <v>0.125</v>
      </c>
      <c r="DD8" s="209"/>
      <c r="DE8" s="208">
        <v>6.25</v>
      </c>
      <c r="DF8" s="209"/>
      <c r="DG8" s="208"/>
      <c r="DH8" s="209"/>
      <c r="DI8" s="208"/>
      <c r="DJ8" s="209"/>
      <c r="DK8" s="208"/>
      <c r="DL8" s="209"/>
      <c r="DM8" s="208"/>
      <c r="DN8" s="209"/>
      <c r="DO8" s="208"/>
      <c r="DP8" s="209"/>
      <c r="DQ8" s="208"/>
      <c r="DR8" s="209"/>
      <c r="DS8" s="208"/>
      <c r="DT8" s="209"/>
      <c r="DU8" s="208"/>
      <c r="DV8" s="209"/>
      <c r="DW8" s="208"/>
      <c r="DX8" s="209"/>
      <c r="DY8" s="208"/>
      <c r="DZ8" s="209"/>
      <c r="EA8" s="16"/>
    </row>
    <row r="9" spans="1:131" s="1" customFormat="1" ht="26.25" customHeight="1" x14ac:dyDescent="0.2">
      <c r="A9" s="16"/>
      <c r="B9" s="19" t="s">
        <v>136</v>
      </c>
      <c r="C9" s="208"/>
      <c r="D9" s="209"/>
      <c r="E9" s="208"/>
      <c r="F9" s="209"/>
      <c r="G9" s="208"/>
      <c r="H9" s="209"/>
      <c r="I9" s="208">
        <v>6.5</v>
      </c>
      <c r="J9" s="209"/>
      <c r="K9" s="208">
        <v>6.5</v>
      </c>
      <c r="L9" s="209"/>
      <c r="M9" s="208">
        <v>6.5</v>
      </c>
      <c r="N9" s="209"/>
      <c r="O9" s="208">
        <v>0.5</v>
      </c>
      <c r="P9" s="209"/>
      <c r="Q9" s="208">
        <v>0.5</v>
      </c>
      <c r="R9" s="209"/>
      <c r="S9" s="208"/>
      <c r="T9" s="209"/>
      <c r="U9" s="208"/>
      <c r="V9" s="209"/>
      <c r="W9" s="208"/>
      <c r="X9" s="209"/>
      <c r="Y9" s="208"/>
      <c r="Z9" s="209"/>
      <c r="AA9" s="208"/>
      <c r="AB9" s="209"/>
      <c r="AC9" s="208"/>
      <c r="AD9" s="209"/>
      <c r="AE9" s="208"/>
      <c r="AF9" s="209"/>
      <c r="AG9" s="208"/>
      <c r="AH9" s="209"/>
      <c r="AI9" s="208"/>
      <c r="AJ9" s="209"/>
      <c r="AK9" s="208"/>
      <c r="AL9" s="209"/>
      <c r="AM9" s="208"/>
      <c r="AN9" s="209"/>
      <c r="AO9" s="208"/>
      <c r="AP9" s="209"/>
      <c r="AQ9" s="208"/>
      <c r="AR9" s="209"/>
      <c r="AS9" s="208"/>
      <c r="AT9" s="209"/>
      <c r="AU9" s="208"/>
      <c r="AV9" s="209"/>
      <c r="AW9" s="208">
        <v>0.8</v>
      </c>
      <c r="AX9" s="209"/>
      <c r="AY9" s="208">
        <v>0.8</v>
      </c>
      <c r="AZ9" s="209"/>
      <c r="BA9" s="208"/>
      <c r="BB9" s="209"/>
      <c r="BC9" s="208"/>
      <c r="BD9" s="209"/>
      <c r="BE9" s="208"/>
      <c r="BF9" s="209"/>
      <c r="BG9" s="208"/>
      <c r="BH9" s="209"/>
      <c r="BI9" s="208"/>
      <c r="BJ9" s="209"/>
      <c r="BK9" s="208"/>
      <c r="BL9" s="209"/>
      <c r="BM9" s="208"/>
      <c r="BN9" s="209"/>
      <c r="BO9" s="208"/>
      <c r="BP9" s="209"/>
      <c r="BQ9" s="208"/>
      <c r="BR9" s="209"/>
      <c r="BS9" s="208"/>
      <c r="BT9" s="209"/>
      <c r="BU9" s="208"/>
      <c r="BV9" s="209"/>
      <c r="BW9" s="208"/>
      <c r="BX9" s="209"/>
      <c r="BY9" s="208"/>
      <c r="BZ9" s="209"/>
      <c r="CA9" s="208"/>
      <c r="CB9" s="209"/>
      <c r="CC9" s="208"/>
      <c r="CD9" s="209"/>
      <c r="CE9" s="208"/>
      <c r="CF9" s="209"/>
      <c r="CG9" s="208"/>
      <c r="CH9" s="209"/>
      <c r="CI9" s="208"/>
      <c r="CJ9" s="209"/>
      <c r="CK9" s="208"/>
      <c r="CL9" s="209"/>
      <c r="CM9" s="208"/>
      <c r="CN9" s="209"/>
      <c r="CO9" s="208"/>
      <c r="CP9" s="209"/>
      <c r="CQ9" s="208"/>
      <c r="CR9" s="209"/>
      <c r="CS9" s="208"/>
      <c r="CT9" s="209"/>
      <c r="CU9" s="208"/>
      <c r="CV9" s="209"/>
      <c r="CW9" s="208"/>
      <c r="CX9" s="209"/>
      <c r="CY9" s="208"/>
      <c r="CZ9" s="209"/>
      <c r="DA9" s="208"/>
      <c r="DB9" s="209"/>
      <c r="DC9" s="208"/>
      <c r="DD9" s="209"/>
      <c r="DE9" s="208"/>
      <c r="DF9" s="209"/>
      <c r="DG9" s="208"/>
      <c r="DH9" s="209"/>
      <c r="DI9" s="208"/>
      <c r="DJ9" s="209"/>
      <c r="DK9" s="208"/>
      <c r="DL9" s="209"/>
      <c r="DM9" s="208"/>
      <c r="DN9" s="209"/>
      <c r="DO9" s="208"/>
      <c r="DP9" s="209"/>
      <c r="DQ9" s="208"/>
      <c r="DR9" s="209"/>
      <c r="DS9" s="208"/>
      <c r="DT9" s="209"/>
      <c r="DU9" s="208"/>
      <c r="DV9" s="209"/>
      <c r="DW9" s="208"/>
      <c r="DX9" s="209"/>
      <c r="DY9" s="120"/>
      <c r="DZ9" s="121"/>
      <c r="EA9" s="16"/>
    </row>
    <row r="10" spans="1:131" s="1" customFormat="1" ht="24.75" customHeight="1" x14ac:dyDescent="0.2">
      <c r="A10" s="16"/>
      <c r="B10" s="17" t="s">
        <v>71</v>
      </c>
      <c r="C10" s="179" t="s">
        <v>82</v>
      </c>
      <c r="D10" s="211"/>
      <c r="E10" s="179" t="s">
        <v>200</v>
      </c>
      <c r="F10" s="180"/>
      <c r="G10" s="179" t="s">
        <v>75</v>
      </c>
      <c r="H10" s="180"/>
      <c r="I10" s="206" t="s">
        <v>247</v>
      </c>
      <c r="J10" s="207"/>
      <c r="K10" s="177" t="s">
        <v>246</v>
      </c>
      <c r="L10" s="178"/>
      <c r="M10" s="177" t="s">
        <v>75</v>
      </c>
      <c r="N10" s="178"/>
      <c r="O10" s="179" t="s">
        <v>220</v>
      </c>
      <c r="P10" s="180"/>
      <c r="Q10" s="179"/>
      <c r="R10" s="180"/>
      <c r="S10" s="179" t="s">
        <v>220</v>
      </c>
      <c r="T10" s="180"/>
      <c r="U10" s="179" t="s">
        <v>75</v>
      </c>
      <c r="V10" s="180"/>
      <c r="W10" s="179" t="s">
        <v>86</v>
      </c>
      <c r="X10" s="180"/>
      <c r="Y10" s="179" t="s">
        <v>85</v>
      </c>
      <c r="Z10" s="180"/>
      <c r="AA10" s="179" t="s">
        <v>85</v>
      </c>
      <c r="AB10" s="180"/>
      <c r="AC10" s="179" t="s">
        <v>86</v>
      </c>
      <c r="AD10" s="180"/>
      <c r="AE10" s="179" t="s">
        <v>85</v>
      </c>
      <c r="AF10" s="180"/>
      <c r="AG10" s="179" t="s">
        <v>192</v>
      </c>
      <c r="AH10" s="180"/>
      <c r="AI10" s="179" t="s">
        <v>220</v>
      </c>
      <c r="AJ10" s="180"/>
      <c r="AK10" s="179" t="s">
        <v>86</v>
      </c>
      <c r="AL10" s="180"/>
      <c r="AM10" s="179" t="s">
        <v>85</v>
      </c>
      <c r="AN10" s="180"/>
      <c r="AO10" s="179" t="s">
        <v>86</v>
      </c>
      <c r="AP10" s="180"/>
      <c r="AQ10" s="179" t="s">
        <v>86</v>
      </c>
      <c r="AR10" s="180"/>
      <c r="AS10" s="179" t="s">
        <v>85</v>
      </c>
      <c r="AT10" s="180"/>
      <c r="AU10" s="179" t="s">
        <v>76</v>
      </c>
      <c r="AV10" s="180"/>
      <c r="AW10" s="179" t="s">
        <v>220</v>
      </c>
      <c r="AX10" s="180"/>
      <c r="AY10" s="179" t="s">
        <v>75</v>
      </c>
      <c r="AZ10" s="180"/>
      <c r="BA10" s="179" t="s">
        <v>75</v>
      </c>
      <c r="BB10" s="180"/>
      <c r="BC10" s="179" t="s">
        <v>85</v>
      </c>
      <c r="BD10" s="180"/>
      <c r="BE10" s="179" t="s">
        <v>86</v>
      </c>
      <c r="BF10" s="180"/>
      <c r="BG10" s="179" t="s">
        <v>76</v>
      </c>
      <c r="BH10" s="180"/>
      <c r="BI10" s="179" t="s">
        <v>76</v>
      </c>
      <c r="BJ10" s="180"/>
      <c r="BK10" s="179" t="s">
        <v>76</v>
      </c>
      <c r="BL10" s="180"/>
      <c r="BM10" s="179" t="s">
        <v>220</v>
      </c>
      <c r="BN10" s="180"/>
      <c r="BO10" s="179" t="s">
        <v>86</v>
      </c>
      <c r="BP10" s="180"/>
      <c r="BQ10" s="179" t="s">
        <v>192</v>
      </c>
      <c r="BR10" s="180"/>
      <c r="BS10" s="179" t="s">
        <v>85</v>
      </c>
      <c r="BT10" s="180"/>
      <c r="BU10" s="179" t="s">
        <v>85</v>
      </c>
      <c r="BV10" s="180"/>
      <c r="BW10" s="179" t="s">
        <v>86</v>
      </c>
      <c r="BX10" s="180"/>
      <c r="BY10" s="179" t="s">
        <v>86</v>
      </c>
      <c r="BZ10" s="180"/>
      <c r="CA10" s="179" t="s">
        <v>86</v>
      </c>
      <c r="CB10" s="180"/>
      <c r="CC10" s="179" t="s">
        <v>86</v>
      </c>
      <c r="CD10" s="180"/>
      <c r="CE10" s="179" t="s">
        <v>86</v>
      </c>
      <c r="CF10" s="180"/>
      <c r="CG10" s="179" t="s">
        <v>86</v>
      </c>
      <c r="CH10" s="180"/>
      <c r="CI10" s="179" t="s">
        <v>86</v>
      </c>
      <c r="CJ10" s="180"/>
      <c r="CK10" s="179" t="s">
        <v>86</v>
      </c>
      <c r="CL10" s="180"/>
      <c r="CM10" s="179" t="s">
        <v>86</v>
      </c>
      <c r="CN10" s="180"/>
      <c r="CO10" s="179" t="s">
        <v>86</v>
      </c>
      <c r="CP10" s="180"/>
      <c r="CQ10" s="179" t="s">
        <v>86</v>
      </c>
      <c r="CR10" s="180"/>
      <c r="CS10" s="179" t="s">
        <v>86</v>
      </c>
      <c r="CT10" s="180"/>
      <c r="CU10" s="179" t="s">
        <v>86</v>
      </c>
      <c r="CV10" s="180"/>
      <c r="CW10" s="179" t="s">
        <v>86</v>
      </c>
      <c r="CX10" s="180"/>
      <c r="CY10" s="179" t="s">
        <v>86</v>
      </c>
      <c r="CZ10" s="180"/>
      <c r="DA10" s="179" t="s">
        <v>86</v>
      </c>
      <c r="DB10" s="180"/>
      <c r="DC10" s="179" t="s">
        <v>86</v>
      </c>
      <c r="DD10" s="180"/>
      <c r="DE10" s="179" t="s">
        <v>86</v>
      </c>
      <c r="DF10" s="180"/>
      <c r="DG10" s="179" t="s">
        <v>86</v>
      </c>
      <c r="DH10" s="180"/>
      <c r="DI10" s="179" t="s">
        <v>86</v>
      </c>
      <c r="DJ10" s="180"/>
      <c r="DK10" s="179" t="s">
        <v>86</v>
      </c>
      <c r="DL10" s="180"/>
      <c r="DM10" s="179" t="s">
        <v>86</v>
      </c>
      <c r="DN10" s="180"/>
      <c r="DO10" s="179" t="s">
        <v>86</v>
      </c>
      <c r="DP10" s="180"/>
      <c r="DQ10" s="179" t="s">
        <v>86</v>
      </c>
      <c r="DR10" s="180"/>
      <c r="DS10" s="179" t="s">
        <v>86</v>
      </c>
      <c r="DT10" s="180"/>
      <c r="DU10" s="179" t="s">
        <v>76</v>
      </c>
      <c r="DV10" s="180"/>
      <c r="DW10" s="179" t="s">
        <v>85</v>
      </c>
      <c r="DX10" s="180"/>
      <c r="DY10" s="123"/>
      <c r="DZ10" s="124"/>
      <c r="EA10" s="16"/>
    </row>
    <row r="11" spans="1:131" s="1" customFormat="1" ht="21" customHeight="1" x14ac:dyDescent="0.2">
      <c r="A11" s="16"/>
      <c r="B11" s="17" t="s">
        <v>12</v>
      </c>
      <c r="C11" s="179" t="s">
        <v>210</v>
      </c>
      <c r="D11" s="211"/>
      <c r="E11" s="179" t="s">
        <v>210</v>
      </c>
      <c r="F11" s="180"/>
      <c r="G11" s="179" t="s">
        <v>214</v>
      </c>
      <c r="H11" s="180"/>
      <c r="I11" s="179" t="s">
        <v>210</v>
      </c>
      <c r="J11" s="180"/>
      <c r="K11" s="179" t="s">
        <v>210</v>
      </c>
      <c r="L11" s="180"/>
      <c r="M11" s="179"/>
      <c r="N11" s="180"/>
      <c r="O11" s="179" t="s">
        <v>210</v>
      </c>
      <c r="P11" s="180"/>
      <c r="Q11" s="179"/>
      <c r="R11" s="180"/>
      <c r="S11" s="179" t="s">
        <v>210</v>
      </c>
      <c r="T11" s="180"/>
      <c r="U11" s="179"/>
      <c r="V11" s="180"/>
      <c r="W11" s="179" t="s">
        <v>211</v>
      </c>
      <c r="X11" s="180"/>
      <c r="Y11" s="179" t="s">
        <v>211</v>
      </c>
      <c r="Z11" s="180"/>
      <c r="AA11" s="179" t="s">
        <v>211</v>
      </c>
      <c r="AB11" s="180"/>
      <c r="AC11" s="179" t="s">
        <v>211</v>
      </c>
      <c r="AD11" s="180"/>
      <c r="AE11" s="179" t="s">
        <v>204</v>
      </c>
      <c r="AF11" s="180"/>
      <c r="AG11" s="179" t="s">
        <v>214</v>
      </c>
      <c r="AH11" s="180"/>
      <c r="AI11" s="179"/>
      <c r="AJ11" s="180"/>
      <c r="AK11" s="179" t="s">
        <v>214</v>
      </c>
      <c r="AL11" s="180"/>
      <c r="AM11" s="179" t="s">
        <v>214</v>
      </c>
      <c r="AN11" s="180"/>
      <c r="AO11" s="179" t="s">
        <v>214</v>
      </c>
      <c r="AP11" s="180"/>
      <c r="AQ11" s="179" t="s">
        <v>214</v>
      </c>
      <c r="AR11" s="180"/>
      <c r="AS11" s="179" t="s">
        <v>212</v>
      </c>
      <c r="AT11" s="180"/>
      <c r="AU11" s="179" t="s">
        <v>211</v>
      </c>
      <c r="AV11" s="180"/>
      <c r="AW11" s="179" t="s">
        <v>210</v>
      </c>
      <c r="AX11" s="180"/>
      <c r="AY11" s="179"/>
      <c r="AZ11" s="180"/>
      <c r="BA11" s="179" t="s">
        <v>213</v>
      </c>
      <c r="BB11" s="180"/>
      <c r="BC11" s="179" t="s">
        <v>204</v>
      </c>
      <c r="BD11" s="180"/>
      <c r="BE11" s="179" t="s">
        <v>204</v>
      </c>
      <c r="BF11" s="180"/>
      <c r="BG11" s="179" t="s">
        <v>204</v>
      </c>
      <c r="BH11" s="180"/>
      <c r="BI11" s="179" t="s">
        <v>204</v>
      </c>
      <c r="BJ11" s="180"/>
      <c r="BK11" s="179"/>
      <c r="BL11" s="180"/>
      <c r="BM11" s="179" t="s">
        <v>210</v>
      </c>
      <c r="BN11" s="180"/>
      <c r="BO11" s="179"/>
      <c r="BP11" s="180"/>
      <c r="BQ11" s="179" t="s">
        <v>204</v>
      </c>
      <c r="BR11" s="180"/>
      <c r="BS11" s="179" t="s">
        <v>214</v>
      </c>
      <c r="BT11" s="180"/>
      <c r="BU11" s="179" t="s">
        <v>214</v>
      </c>
      <c r="BV11" s="180"/>
      <c r="BW11" s="179" t="s">
        <v>212</v>
      </c>
      <c r="BX11" s="180"/>
      <c r="BY11" s="179" t="s">
        <v>204</v>
      </c>
      <c r="BZ11" s="180"/>
      <c r="CA11" s="179" t="s">
        <v>204</v>
      </c>
      <c r="CB11" s="180"/>
      <c r="CC11" s="179" t="s">
        <v>204</v>
      </c>
      <c r="CD11" s="180"/>
      <c r="CE11" s="179" t="s">
        <v>204</v>
      </c>
      <c r="CF11" s="180"/>
      <c r="CG11" s="179" t="s">
        <v>204</v>
      </c>
      <c r="CH11" s="180"/>
      <c r="CI11" s="179" t="s">
        <v>204</v>
      </c>
      <c r="CJ11" s="180"/>
      <c r="CK11" s="179" t="s">
        <v>204</v>
      </c>
      <c r="CL11" s="180"/>
      <c r="CM11" s="179" t="s">
        <v>204</v>
      </c>
      <c r="CN11" s="180"/>
      <c r="CO11" s="179" t="s">
        <v>204</v>
      </c>
      <c r="CP11" s="180"/>
      <c r="CQ11" s="179" t="s">
        <v>204</v>
      </c>
      <c r="CR11" s="180"/>
      <c r="CS11" s="179" t="s">
        <v>204</v>
      </c>
      <c r="CT11" s="180"/>
      <c r="CU11" s="179" t="s">
        <v>204</v>
      </c>
      <c r="CV11" s="180"/>
      <c r="CW11" s="179" t="s">
        <v>204</v>
      </c>
      <c r="CX11" s="180"/>
      <c r="CY11" s="179" t="s">
        <v>204</v>
      </c>
      <c r="CZ11" s="180"/>
      <c r="DA11" s="179" t="s">
        <v>204</v>
      </c>
      <c r="DB11" s="180"/>
      <c r="DC11" s="179" t="s">
        <v>204</v>
      </c>
      <c r="DD11" s="180"/>
      <c r="DE11" s="179" t="s">
        <v>204</v>
      </c>
      <c r="DF11" s="180"/>
      <c r="DG11" s="179" t="s">
        <v>204</v>
      </c>
      <c r="DH11" s="180"/>
      <c r="DI11" s="179" t="s">
        <v>204</v>
      </c>
      <c r="DJ11" s="180"/>
      <c r="DK11" s="179" t="s">
        <v>204</v>
      </c>
      <c r="DL11" s="180"/>
      <c r="DM11" s="179" t="s">
        <v>204</v>
      </c>
      <c r="DN11" s="180"/>
      <c r="DO11" s="179" t="s">
        <v>204</v>
      </c>
      <c r="DP11" s="180"/>
      <c r="DQ11" s="179" t="s">
        <v>204</v>
      </c>
      <c r="DR11" s="180"/>
      <c r="DS11" s="179" t="s">
        <v>204</v>
      </c>
      <c r="DT11" s="180"/>
      <c r="DU11" s="179"/>
      <c r="DV11" s="180"/>
      <c r="DW11" s="179"/>
      <c r="DX11" s="180"/>
      <c r="DY11" s="123"/>
      <c r="DZ11" s="124"/>
      <c r="EA11" s="16"/>
    </row>
    <row r="12" spans="1:131" ht="25.5" x14ac:dyDescent="0.2">
      <c r="A12" s="49"/>
      <c r="B12" s="17" t="s">
        <v>13</v>
      </c>
      <c r="C12" s="179">
        <v>30</v>
      </c>
      <c r="D12" s="210"/>
      <c r="E12" s="179">
        <v>30</v>
      </c>
      <c r="F12" s="180"/>
      <c r="G12" s="179">
        <v>4</v>
      </c>
      <c r="H12" s="210"/>
      <c r="I12" s="179">
        <v>30</v>
      </c>
      <c r="J12" s="180"/>
      <c r="K12" s="179">
        <v>30</v>
      </c>
      <c r="L12" s="180"/>
      <c r="M12" s="179"/>
      <c r="N12" s="210"/>
      <c r="O12" s="179">
        <v>30</v>
      </c>
      <c r="P12" s="180"/>
      <c r="Q12" s="179"/>
      <c r="R12" s="210"/>
      <c r="S12" s="179">
        <v>30</v>
      </c>
      <c r="T12" s="180"/>
      <c r="U12" s="179"/>
      <c r="V12" s="180"/>
      <c r="W12" s="179">
        <v>8</v>
      </c>
      <c r="X12" s="180"/>
      <c r="Y12" s="179">
        <v>8</v>
      </c>
      <c r="Z12" s="180"/>
      <c r="AA12" s="179">
        <v>8</v>
      </c>
      <c r="AB12" s="180"/>
      <c r="AC12" s="179">
        <v>8</v>
      </c>
      <c r="AD12" s="180"/>
      <c r="AE12" s="179"/>
      <c r="AF12" s="180"/>
      <c r="AG12" s="179">
        <v>4</v>
      </c>
      <c r="AH12" s="180"/>
      <c r="AI12" s="179"/>
      <c r="AJ12" s="180"/>
      <c r="AK12" s="179">
        <v>4</v>
      </c>
      <c r="AL12" s="180"/>
      <c r="AM12" s="179">
        <v>4</v>
      </c>
      <c r="AN12" s="180"/>
      <c r="AO12" s="179">
        <v>4</v>
      </c>
      <c r="AP12" s="180"/>
      <c r="AQ12" s="179">
        <v>4</v>
      </c>
      <c r="AR12" s="180"/>
      <c r="AS12" s="179">
        <v>2</v>
      </c>
      <c r="AT12" s="180"/>
      <c r="AU12" s="179">
        <v>8</v>
      </c>
      <c r="AV12" s="180"/>
      <c r="AW12" s="179">
        <v>30</v>
      </c>
      <c r="AX12" s="180"/>
      <c r="AY12" s="179"/>
      <c r="AZ12" s="180"/>
      <c r="BA12" s="179">
        <v>1</v>
      </c>
      <c r="BB12" s="180"/>
      <c r="BC12" s="179"/>
      <c r="BD12" s="180"/>
      <c r="BE12" s="179"/>
      <c r="BF12" s="180"/>
      <c r="BG12" s="179"/>
      <c r="BH12" s="180"/>
      <c r="BI12" s="179"/>
      <c r="BJ12" s="180"/>
      <c r="BK12" s="179"/>
      <c r="BL12" s="180"/>
      <c r="BM12" s="179">
        <v>30</v>
      </c>
      <c r="BN12" s="180"/>
      <c r="BO12" s="179"/>
      <c r="BP12" s="180"/>
      <c r="BQ12" s="179"/>
      <c r="BR12" s="180"/>
      <c r="BS12" s="179">
        <v>4</v>
      </c>
      <c r="BT12" s="180"/>
      <c r="BU12" s="179">
        <v>4</v>
      </c>
      <c r="BV12" s="180"/>
      <c r="BW12" s="179">
        <v>2</v>
      </c>
      <c r="BX12" s="180"/>
      <c r="BY12" s="179"/>
      <c r="BZ12" s="180"/>
      <c r="CA12" s="179"/>
      <c r="CB12" s="180"/>
      <c r="CC12" s="179"/>
      <c r="CD12" s="180"/>
      <c r="CE12" s="179"/>
      <c r="CF12" s="180"/>
      <c r="CG12" s="179"/>
      <c r="CH12" s="180"/>
      <c r="CI12" s="179"/>
      <c r="CJ12" s="180"/>
      <c r="CK12" s="179"/>
      <c r="CL12" s="180"/>
      <c r="CM12" s="179"/>
      <c r="CN12" s="180"/>
      <c r="CO12" s="179"/>
      <c r="CP12" s="180"/>
      <c r="CQ12" s="179"/>
      <c r="CR12" s="180"/>
      <c r="CS12" s="179"/>
      <c r="CT12" s="180"/>
      <c r="CU12" s="179"/>
      <c r="CV12" s="180"/>
      <c r="CW12" s="179"/>
      <c r="CX12" s="180"/>
      <c r="CY12" s="179"/>
      <c r="CZ12" s="180"/>
      <c r="DA12" s="179"/>
      <c r="DB12" s="180"/>
      <c r="DC12" s="179"/>
      <c r="DD12" s="180"/>
      <c r="DE12" s="179"/>
      <c r="DF12" s="180"/>
      <c r="DG12" s="179"/>
      <c r="DH12" s="180"/>
      <c r="DI12" s="179"/>
      <c r="DJ12" s="180"/>
      <c r="DK12" s="179"/>
      <c r="DL12" s="180"/>
      <c r="DM12" s="179"/>
      <c r="DN12" s="180"/>
      <c r="DO12" s="179"/>
      <c r="DP12" s="180"/>
      <c r="DQ12" s="179"/>
      <c r="DR12" s="180"/>
      <c r="DS12" s="179"/>
      <c r="DT12" s="180"/>
      <c r="DU12" s="179"/>
      <c r="DV12" s="180"/>
      <c r="DW12" s="179"/>
      <c r="DX12" s="180"/>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
      <c r="A52" s="136"/>
    </row>
  </sheetData>
  <mergeCells count="571">
    <mergeCell ref="Y5:Z5"/>
    <mergeCell ref="AC7:AD7"/>
    <mergeCell ref="W6:X6"/>
    <mergeCell ref="Y6:Z6"/>
    <mergeCell ref="S5:T5"/>
    <mergeCell ref="AC6:AD6"/>
    <mergeCell ref="AA5:AB5"/>
    <mergeCell ref="BI6:BJ6"/>
    <mergeCell ref="BI7:BJ7"/>
    <mergeCell ref="W7:X7"/>
    <mergeCell ref="Y7:Z7"/>
    <mergeCell ref="U7:V7"/>
    <mergeCell ref="S7:T7"/>
    <mergeCell ref="AA6:AB6"/>
    <mergeCell ref="AA7:AB7"/>
    <mergeCell ref="AG5:AH5"/>
    <mergeCell ref="AI5:AJ5"/>
    <mergeCell ref="BE6:BF6"/>
    <mergeCell ref="AY6:AZ6"/>
    <mergeCell ref="AY7:AZ7"/>
    <mergeCell ref="BE7:BF7"/>
    <mergeCell ref="AS6:AT6"/>
    <mergeCell ref="AO12:AP12"/>
    <mergeCell ref="AS12:AT12"/>
    <mergeCell ref="AU11:AV11"/>
    <mergeCell ref="AU10:AV10"/>
    <mergeCell ref="K4:L4"/>
    <mergeCell ref="K5:L5"/>
    <mergeCell ref="K6:L6"/>
    <mergeCell ref="K7:L7"/>
    <mergeCell ref="K8:L8"/>
    <mergeCell ref="K9:L9"/>
    <mergeCell ref="AE6:AF6"/>
    <mergeCell ref="AE7:AF7"/>
    <mergeCell ref="AO5:AP5"/>
    <mergeCell ref="AE5:AF5"/>
    <mergeCell ref="AM5:AN5"/>
    <mergeCell ref="AC5:AD5"/>
    <mergeCell ref="W5:X5"/>
    <mergeCell ref="AM12:AN12"/>
    <mergeCell ref="AQ6:AR6"/>
    <mergeCell ref="AQ7:AR7"/>
    <mergeCell ref="AO6:AP6"/>
    <mergeCell ref="AO7:AP7"/>
    <mergeCell ref="AQ12:AR12"/>
    <mergeCell ref="AU12:AV12"/>
    <mergeCell ref="AY10:AZ10"/>
    <mergeCell ref="AY11:AZ11"/>
    <mergeCell ref="AY9:AZ9"/>
    <mergeCell ref="AM7:AN7"/>
    <mergeCell ref="BA8:BB8"/>
    <mergeCell ref="AY8:AZ8"/>
    <mergeCell ref="AU7:AV7"/>
    <mergeCell ref="AU8:AV8"/>
    <mergeCell ref="AS7:AT7"/>
    <mergeCell ref="AS8:AT8"/>
    <mergeCell ref="AQ8:AR8"/>
    <mergeCell ref="AO9:AP9"/>
    <mergeCell ref="AW7:AX7"/>
    <mergeCell ref="AW10:AX10"/>
    <mergeCell ref="AW11:AX11"/>
    <mergeCell ref="AQ11:AR11"/>
    <mergeCell ref="AO11:AP11"/>
    <mergeCell ref="AS11:AT11"/>
    <mergeCell ref="AO8:AP8"/>
    <mergeCell ref="AQ9:AR9"/>
    <mergeCell ref="AQ10:AR10"/>
    <mergeCell ref="AO10:AP10"/>
    <mergeCell ref="AS10:AT10"/>
    <mergeCell ref="AS9:AT9"/>
    <mergeCell ref="BW12:BX12"/>
    <mergeCell ref="BS9:BT9"/>
    <mergeCell ref="BK9:BL9"/>
    <mergeCell ref="BM8:BN8"/>
    <mergeCell ref="BM9:BN9"/>
    <mergeCell ref="BO8:BP8"/>
    <mergeCell ref="BO9:BP9"/>
    <mergeCell ref="BU12:BV12"/>
    <mergeCell ref="BQ12:BR12"/>
    <mergeCell ref="BU9:BV9"/>
    <mergeCell ref="BU8:BV8"/>
    <mergeCell ref="BM12:BN12"/>
    <mergeCell ref="BS8:BT8"/>
    <mergeCell ref="BO11:BP11"/>
    <mergeCell ref="BM11:BN11"/>
    <mergeCell ref="BQ11:BR11"/>
    <mergeCell ref="BK11:BL11"/>
    <mergeCell ref="BQ9:BR9"/>
    <mergeCell ref="BE9:BF9"/>
    <mergeCell ref="BG10:BH10"/>
    <mergeCell ref="BI9:BJ9"/>
    <mergeCell ref="BG9:BH9"/>
    <mergeCell ref="DC5:DD5"/>
    <mergeCell ref="DA5:DB5"/>
    <mergeCell ref="CO5:CP5"/>
    <mergeCell ref="CU5:CV5"/>
    <mergeCell ref="BS6:BT6"/>
    <mergeCell ref="CC6:CD6"/>
    <mergeCell ref="CM6:CN6"/>
    <mergeCell ref="CM5:CN5"/>
    <mergeCell ref="BU6:BV6"/>
    <mergeCell ref="CS9:CT9"/>
    <mergeCell ref="CS8:CT8"/>
    <mergeCell ref="CM9:CN9"/>
    <mergeCell ref="CG6:CH6"/>
    <mergeCell ref="CO7:CP7"/>
    <mergeCell ref="CO6:CP6"/>
    <mergeCell ref="CO10:CP10"/>
    <mergeCell ref="BM7:BN7"/>
    <mergeCell ref="BO6:BP6"/>
    <mergeCell ref="CC9:CD9"/>
    <mergeCell ref="DY5:DZ5"/>
    <mergeCell ref="DW5:DX5"/>
    <mergeCell ref="DO5:DP5"/>
    <mergeCell ref="DK5:DL5"/>
    <mergeCell ref="CW5:CX5"/>
    <mergeCell ref="BY5:BZ5"/>
    <mergeCell ref="CS5:CT5"/>
    <mergeCell ref="CS7:CT7"/>
    <mergeCell ref="DU5:DV5"/>
    <mergeCell ref="DS5:DT5"/>
    <mergeCell ref="DQ5:DR5"/>
    <mergeCell ref="CU7:CV7"/>
    <mergeCell ref="CW7:CX7"/>
    <mergeCell ref="CK5:CL5"/>
    <mergeCell ref="DU7:DV7"/>
    <mergeCell ref="DW6:DX6"/>
    <mergeCell ref="DU6:DV6"/>
    <mergeCell ref="DA7:DB7"/>
    <mergeCell ref="DY7:DZ7"/>
    <mergeCell ref="DG5:DH5"/>
    <mergeCell ref="CQ6:CR6"/>
    <mergeCell ref="DA6:DB6"/>
    <mergeCell ref="CS6:CT6"/>
    <mergeCell ref="CY7:CZ7"/>
    <mergeCell ref="BG11:BH11"/>
    <mergeCell ref="BI12:BJ12"/>
    <mergeCell ref="BI11:BJ11"/>
    <mergeCell ref="BI10:BJ10"/>
    <mergeCell ref="BA12:BB12"/>
    <mergeCell ref="BE10:BF10"/>
    <mergeCell ref="BE11:BF11"/>
    <mergeCell ref="BU11:BV11"/>
    <mergeCell ref="BU10:BV10"/>
    <mergeCell ref="BO12:BP12"/>
    <mergeCell ref="BS10:BT10"/>
    <mergeCell ref="BG12:BH12"/>
    <mergeCell ref="BM10:BN10"/>
    <mergeCell ref="BK12:BL12"/>
    <mergeCell ref="BS12:BT12"/>
    <mergeCell ref="BA11:BB11"/>
    <mergeCell ref="BQ10:BR10"/>
    <mergeCell ref="BO10:BP10"/>
    <mergeCell ref="BE12:BF12"/>
    <mergeCell ref="BS11:BT11"/>
    <mergeCell ref="BA10:BB10"/>
    <mergeCell ref="CW11:CX11"/>
    <mergeCell ref="CO11:CP11"/>
    <mergeCell ref="CO9:CP9"/>
    <mergeCell ref="BU7:BV7"/>
    <mergeCell ref="BY6:BZ6"/>
    <mergeCell ref="BY7:BZ7"/>
    <mergeCell ref="CG12:CH12"/>
    <mergeCell ref="BY8:BZ8"/>
    <mergeCell ref="CE9:CF9"/>
    <mergeCell ref="CK10:CL10"/>
    <mergeCell ref="CA7:CB7"/>
    <mergeCell ref="CA12:CB12"/>
    <mergeCell ref="CC10:CD10"/>
    <mergeCell ref="CI8:CJ8"/>
    <mergeCell ref="CK9:CL9"/>
    <mergeCell ref="CI6:CJ6"/>
    <mergeCell ref="CK6:CL6"/>
    <mergeCell ref="CG7:CH7"/>
    <mergeCell ref="CI7:CJ7"/>
    <mergeCell ref="BW7:BX7"/>
    <mergeCell ref="BW6:BX6"/>
    <mergeCell ref="BW10:BX10"/>
    <mergeCell ref="BW9:BX9"/>
    <mergeCell ref="CE7:CF7"/>
    <mergeCell ref="BY11:BZ11"/>
    <mergeCell ref="CU9:CV9"/>
    <mergeCell ref="CI10:CJ10"/>
    <mergeCell ref="BY9:BZ9"/>
    <mergeCell ref="CI9:CJ9"/>
    <mergeCell ref="CG8:CH8"/>
    <mergeCell ref="CE12:CF12"/>
    <mergeCell ref="CS12:CT12"/>
    <mergeCell ref="CQ12:CR12"/>
    <mergeCell ref="CK8:CL8"/>
    <mergeCell ref="CG9:CH9"/>
    <mergeCell ref="CG10:CH10"/>
    <mergeCell ref="CG11:CH11"/>
    <mergeCell ref="CI12:CJ12"/>
    <mergeCell ref="CA9:CB9"/>
    <mergeCell ref="CA11:CB11"/>
    <mergeCell ref="CA10:CB10"/>
    <mergeCell ref="CE11:CF11"/>
    <mergeCell ref="CQ10:CR10"/>
    <mergeCell ref="CC12:CD12"/>
    <mergeCell ref="CK11:CL11"/>
    <mergeCell ref="BY12:BZ12"/>
    <mergeCell ref="CQ11:CR11"/>
    <mergeCell ref="CS10:CT10"/>
    <mergeCell ref="DO12:DP12"/>
    <mergeCell ref="DQ12:DR12"/>
    <mergeCell ref="DQ6:DR6"/>
    <mergeCell ref="DQ8:DR8"/>
    <mergeCell ref="DQ9:DR9"/>
    <mergeCell ref="DO6:DP6"/>
    <mergeCell ref="DO9:DP9"/>
    <mergeCell ref="DM12:DN12"/>
    <mergeCell ref="DE12:DF12"/>
    <mergeCell ref="DE10:DF10"/>
    <mergeCell ref="DK12:DL12"/>
    <mergeCell ref="DG11:DH11"/>
    <mergeCell ref="DG6:DH6"/>
    <mergeCell ref="DC12:DD12"/>
    <mergeCell ref="CU11:CV11"/>
    <mergeCell ref="CU12:CV12"/>
    <mergeCell ref="CE8:CF8"/>
    <mergeCell ref="DK10:DL10"/>
    <mergeCell ref="DG12:DH12"/>
    <mergeCell ref="DC11:DD11"/>
    <mergeCell ref="BW11:BX11"/>
    <mergeCell ref="CM11:CN11"/>
    <mergeCell ref="CW12:CX12"/>
    <mergeCell ref="DE11:DF11"/>
    <mergeCell ref="CO12:CP12"/>
    <mergeCell ref="CE10:CF10"/>
    <mergeCell ref="CC11:CD11"/>
    <mergeCell ref="DI12:DJ12"/>
    <mergeCell ref="CS11:CT11"/>
    <mergeCell ref="DC10:DD10"/>
    <mergeCell ref="CI11:CJ11"/>
    <mergeCell ref="CM12:CN12"/>
    <mergeCell ref="CK12:CL12"/>
    <mergeCell ref="CM10:CN10"/>
    <mergeCell ref="DI11:DJ11"/>
    <mergeCell ref="DI10:DJ10"/>
    <mergeCell ref="BW8:BX8"/>
    <mergeCell ref="W11:X11"/>
    <mergeCell ref="AG11:AH11"/>
    <mergeCell ref="AK9:AL9"/>
    <mergeCell ref="AG7:AH7"/>
    <mergeCell ref="W8:X8"/>
    <mergeCell ref="Y8:Z8"/>
    <mergeCell ref="AA8:AB8"/>
    <mergeCell ref="AI6:AJ6"/>
    <mergeCell ref="AI7:AJ7"/>
    <mergeCell ref="AI8:AJ8"/>
    <mergeCell ref="U11:V11"/>
    <mergeCell ref="W12:X12"/>
    <mergeCell ref="AI9:AJ9"/>
    <mergeCell ref="AI10:AJ10"/>
    <mergeCell ref="AI11:AJ11"/>
    <mergeCell ref="AK10:AL10"/>
    <mergeCell ref="AE11:AF11"/>
    <mergeCell ref="AK11:AL11"/>
    <mergeCell ref="AK12:AL12"/>
    <mergeCell ref="AA11:AB11"/>
    <mergeCell ref="AA12:AB12"/>
    <mergeCell ref="AI12:AJ12"/>
    <mergeCell ref="AA9:AB9"/>
    <mergeCell ref="AA10:AB10"/>
    <mergeCell ref="AE12:AF12"/>
    <mergeCell ref="AG12:AH12"/>
    <mergeCell ref="AC11:AD11"/>
    <mergeCell ref="AC12:AD12"/>
    <mergeCell ref="W9:X9"/>
    <mergeCell ref="Y12:Z12"/>
    <mergeCell ref="Y10:Z10"/>
    <mergeCell ref="Y11:Z11"/>
    <mergeCell ref="Y9:Z9"/>
    <mergeCell ref="U12:V12"/>
    <mergeCell ref="DW12:DX12"/>
    <mergeCell ref="DW10:DX10"/>
    <mergeCell ref="DU12:DV12"/>
    <mergeCell ref="DU10:DV10"/>
    <mergeCell ref="AM11:AN11"/>
    <mergeCell ref="AM10:AN10"/>
    <mergeCell ref="W10:X10"/>
    <mergeCell ref="AM6:AN6"/>
    <mergeCell ref="AC10:AD10"/>
    <mergeCell ref="AG6:AH6"/>
    <mergeCell ref="AK6:AL6"/>
    <mergeCell ref="AG9:AH9"/>
    <mergeCell ref="AK7:AL7"/>
    <mergeCell ref="AE9:AF9"/>
    <mergeCell ref="AE10:AF10"/>
    <mergeCell ref="AG10:AH10"/>
    <mergeCell ref="AC9:AD9"/>
    <mergeCell ref="AE8:AF8"/>
    <mergeCell ref="AK8:AL8"/>
    <mergeCell ref="AG8:AH8"/>
    <mergeCell ref="AC8:AD8"/>
    <mergeCell ref="AM9:AN9"/>
    <mergeCell ref="DU11:DV11"/>
    <mergeCell ref="DU9:DV9"/>
    <mergeCell ref="DW11:DX11"/>
    <mergeCell ref="DW7:DX7"/>
    <mergeCell ref="DS6:DT6"/>
    <mergeCell ref="DE5:DF5"/>
    <mergeCell ref="DO7:DP7"/>
    <mergeCell ref="DQ7:DR7"/>
    <mergeCell ref="DI5:DJ5"/>
    <mergeCell ref="DM6:DN6"/>
    <mergeCell ref="DI6:DJ6"/>
    <mergeCell ref="DK6:DL6"/>
    <mergeCell ref="DG10:DH10"/>
    <mergeCell ref="DE9:DF9"/>
    <mergeCell ref="DE7:DF7"/>
    <mergeCell ref="DI8:DJ8"/>
    <mergeCell ref="DK8:DL8"/>
    <mergeCell ref="DW8:DX8"/>
    <mergeCell ref="DG7:DH7"/>
    <mergeCell ref="DI7:DJ7"/>
    <mergeCell ref="DE6:DF6"/>
    <mergeCell ref="DW9:DX9"/>
    <mergeCell ref="DE8:DF8"/>
    <mergeCell ref="DG8:DH8"/>
    <mergeCell ref="DI9:DJ9"/>
    <mergeCell ref="DM8:DN8"/>
    <mergeCell ref="DS12:DT12"/>
    <mergeCell ref="CO8:CP8"/>
    <mergeCell ref="CQ5:CR5"/>
    <mergeCell ref="DA12:DB12"/>
    <mergeCell ref="DA11:DB11"/>
    <mergeCell ref="DA10:DB10"/>
    <mergeCell ref="DA9:DB9"/>
    <mergeCell ref="CU6:CV6"/>
    <mergeCell ref="DS11:DT11"/>
    <mergeCell ref="DS9:DT9"/>
    <mergeCell ref="DS10:DT10"/>
    <mergeCell ref="DM10:DN10"/>
    <mergeCell ref="DQ10:DR10"/>
    <mergeCell ref="DQ11:DR11"/>
    <mergeCell ref="DM9:DN9"/>
    <mergeCell ref="DM11:DN11"/>
    <mergeCell ref="DS7:DT7"/>
    <mergeCell ref="DO10:DP10"/>
    <mergeCell ref="DO11:DP11"/>
    <mergeCell ref="DK11:DL11"/>
    <mergeCell ref="DK7:DL7"/>
    <mergeCell ref="CW9:CX9"/>
    <mergeCell ref="CW10:CX10"/>
    <mergeCell ref="DC9:DD9"/>
    <mergeCell ref="CY12:CZ12"/>
    <mergeCell ref="CY10:CZ10"/>
    <mergeCell ref="CY6:CZ6"/>
    <mergeCell ref="CY11:CZ11"/>
    <mergeCell ref="CY9:CZ9"/>
    <mergeCell ref="CQ9:CR9"/>
    <mergeCell ref="AU6:AV6"/>
    <mergeCell ref="BW5:BX5"/>
    <mergeCell ref="CA6:CB6"/>
    <mergeCell ref="BG7:BH7"/>
    <mergeCell ref="CQ7:CR7"/>
    <mergeCell ref="CU8:CV8"/>
    <mergeCell ref="CM8:CN8"/>
    <mergeCell ref="CY8:CZ8"/>
    <mergeCell ref="BQ8:BR8"/>
    <mergeCell ref="BI8:BJ8"/>
    <mergeCell ref="BA9:BB9"/>
    <mergeCell ref="AU9:AV9"/>
    <mergeCell ref="AW9:AX9"/>
    <mergeCell ref="BC12:BD12"/>
    <mergeCell ref="BC11:BD11"/>
    <mergeCell ref="AY12:AZ12"/>
    <mergeCell ref="AW12:AX12"/>
    <mergeCell ref="BK10:BL10"/>
    <mergeCell ref="DM5:DN5"/>
    <mergeCell ref="BM5:BN5"/>
    <mergeCell ref="BO5:BP5"/>
    <mergeCell ref="BS5:BT5"/>
    <mergeCell ref="AS5:AT5"/>
    <mergeCell ref="BU5:BV5"/>
    <mergeCell ref="AK5:AL5"/>
    <mergeCell ref="CI5:CJ5"/>
    <mergeCell ref="AU5:AV5"/>
    <mergeCell ref="AY5:AZ5"/>
    <mergeCell ref="CY5:CZ5"/>
    <mergeCell ref="BC5:BD5"/>
    <mergeCell ref="BG5:BH5"/>
    <mergeCell ref="BE5:BF5"/>
    <mergeCell ref="BK5:BL5"/>
    <mergeCell ref="BI5:BJ5"/>
    <mergeCell ref="AW5:AX5"/>
    <mergeCell ref="BA5:BB5"/>
    <mergeCell ref="CA5:CB5"/>
    <mergeCell ref="CC5:CD5"/>
    <mergeCell ref="AQ5:AR5"/>
    <mergeCell ref="CE5:CF5"/>
    <mergeCell ref="BQ5:BR5"/>
    <mergeCell ref="CG5:CH5"/>
    <mergeCell ref="DY8:DZ8"/>
    <mergeCell ref="DM7:DN7"/>
    <mergeCell ref="BC6:BD6"/>
    <mergeCell ref="BC8:BD8"/>
    <mergeCell ref="BK8:BL8"/>
    <mergeCell ref="BG8:BH8"/>
    <mergeCell ref="BC10:BD10"/>
    <mergeCell ref="BC9:BD9"/>
    <mergeCell ref="BC7:BD7"/>
    <mergeCell ref="BE8:BF8"/>
    <mergeCell ref="BG6:BH6"/>
    <mergeCell ref="DO8:DP8"/>
    <mergeCell ref="DK9:DL9"/>
    <mergeCell ref="DG9:DH9"/>
    <mergeCell ref="DS8:DT8"/>
    <mergeCell ref="DU8:DV8"/>
    <mergeCell ref="CU10:CV10"/>
    <mergeCell ref="CW6:CX6"/>
    <mergeCell ref="DC6:DD6"/>
    <mergeCell ref="CW8:CX8"/>
    <mergeCell ref="BY10:BZ10"/>
    <mergeCell ref="BS7:BT7"/>
    <mergeCell ref="BQ7:BR7"/>
    <mergeCell ref="BM6:BN6"/>
    <mergeCell ref="M5:N5"/>
    <mergeCell ref="M6:N6"/>
    <mergeCell ref="M7:N7"/>
    <mergeCell ref="M8:N8"/>
    <mergeCell ref="O5:P5"/>
    <mergeCell ref="U5:V5"/>
    <mergeCell ref="S6:T6"/>
    <mergeCell ref="U6:V6"/>
    <mergeCell ref="Q8:R8"/>
    <mergeCell ref="O6:P6"/>
    <mergeCell ref="AW8:AX8"/>
    <mergeCell ref="BA7:BB7"/>
    <mergeCell ref="BO7:BP7"/>
    <mergeCell ref="BK6:BL6"/>
    <mergeCell ref="BK7:BL7"/>
    <mergeCell ref="BQ6:BR6"/>
    <mergeCell ref="AM8:AN8"/>
    <mergeCell ref="BA6:BB6"/>
    <mergeCell ref="DC7:DD7"/>
    <mergeCell ref="CE6:CF6"/>
    <mergeCell ref="CK7:CL7"/>
    <mergeCell ref="CM7:CN7"/>
    <mergeCell ref="CA8:CB8"/>
    <mergeCell ref="CC8:CD8"/>
    <mergeCell ref="CC7:CD7"/>
    <mergeCell ref="DA8:DB8"/>
    <mergeCell ref="CQ8:CR8"/>
    <mergeCell ref="DC8:DD8"/>
    <mergeCell ref="AW6:AX6"/>
    <mergeCell ref="S10:T10"/>
    <mergeCell ref="C12:D12"/>
    <mergeCell ref="G11:H11"/>
    <mergeCell ref="G12:H12"/>
    <mergeCell ref="E11:F11"/>
    <mergeCell ref="E12:F12"/>
    <mergeCell ref="M12:N12"/>
    <mergeCell ref="C11:D11"/>
    <mergeCell ref="I11:J11"/>
    <mergeCell ref="I12:J12"/>
    <mergeCell ref="M11:N11"/>
    <mergeCell ref="K11:L11"/>
    <mergeCell ref="K12:L12"/>
    <mergeCell ref="S11:T11"/>
    <mergeCell ref="S12:T12"/>
    <mergeCell ref="O12:P12"/>
    <mergeCell ref="Q10:R10"/>
    <mergeCell ref="Q11:R11"/>
    <mergeCell ref="Q12:R12"/>
    <mergeCell ref="O10:P10"/>
    <mergeCell ref="O11:P11"/>
    <mergeCell ref="G10:H10"/>
    <mergeCell ref="E10:F10"/>
    <mergeCell ref="C10:D10"/>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C6:D6"/>
    <mergeCell ref="E9:F9"/>
    <mergeCell ref="G6:H6"/>
    <mergeCell ref="G7:H7"/>
    <mergeCell ref="C9:D9"/>
    <mergeCell ref="C7:D7"/>
    <mergeCell ref="E7:F7"/>
    <mergeCell ref="G8:H8"/>
    <mergeCell ref="E6:F6"/>
    <mergeCell ref="M4:N4"/>
    <mergeCell ref="I10:J10"/>
    <mergeCell ref="S4:T4"/>
    <mergeCell ref="U4:V4"/>
    <mergeCell ref="O4:P4"/>
    <mergeCell ref="AA4:AB4"/>
    <mergeCell ref="Q4:R4"/>
    <mergeCell ref="W4:X4"/>
    <mergeCell ref="Y4:Z4"/>
    <mergeCell ref="M10:N10"/>
    <mergeCell ref="U10:V10"/>
    <mergeCell ref="Q5:R5"/>
    <mergeCell ref="Q6:R6"/>
    <mergeCell ref="Q7:R7"/>
    <mergeCell ref="O7:P7"/>
    <mergeCell ref="M9:N9"/>
    <mergeCell ref="Q9:R9"/>
    <mergeCell ref="O8:P8"/>
    <mergeCell ref="O9:P9"/>
    <mergeCell ref="U8:V8"/>
    <mergeCell ref="U9:V9"/>
    <mergeCell ref="S8:T8"/>
    <mergeCell ref="S9:T9"/>
    <mergeCell ref="K10:L10"/>
    <mergeCell ref="AC4:AD4"/>
    <mergeCell ref="AE4:AF4"/>
    <mergeCell ref="AM4:AN4"/>
    <mergeCell ref="AK4:AL4"/>
    <mergeCell ref="AO4:AP4"/>
    <mergeCell ref="AQ4:AR4"/>
    <mergeCell ref="AG4:AH4"/>
    <mergeCell ref="AS4:AT4"/>
    <mergeCell ref="AI4:AJ4"/>
    <mergeCell ref="BA4:BB4"/>
    <mergeCell ref="BC4:BD4"/>
    <mergeCell ref="AU4:AV4"/>
    <mergeCell ref="AW4:AX4"/>
    <mergeCell ref="AY4:AZ4"/>
    <mergeCell ref="BG4:BH4"/>
    <mergeCell ref="BI4:BJ4"/>
    <mergeCell ref="BK4:BL4"/>
    <mergeCell ref="BE4:BF4"/>
    <mergeCell ref="BM4:BN4"/>
    <mergeCell ref="BO4:BP4"/>
    <mergeCell ref="BS4:BT4"/>
    <mergeCell ref="BU4:BV4"/>
    <mergeCell ref="BW4:BX4"/>
    <mergeCell ref="DM4:DN4"/>
    <mergeCell ref="DO4:DP4"/>
    <mergeCell ref="BQ4:BR4"/>
    <mergeCell ref="CA4:CB4"/>
    <mergeCell ref="CC4:CD4"/>
    <mergeCell ref="CE4:CF4"/>
    <mergeCell ref="CG4:CH4"/>
    <mergeCell ref="CI4:CJ4"/>
    <mergeCell ref="CK4:CL4"/>
    <mergeCell ref="BY4:BZ4"/>
    <mergeCell ref="DW4:DX4"/>
    <mergeCell ref="DY4:DZ4"/>
    <mergeCell ref="CU4:CV4"/>
    <mergeCell ref="DA4:DB4"/>
    <mergeCell ref="DS4:DT4"/>
    <mergeCell ref="DE4:DF4"/>
    <mergeCell ref="CW4:CX4"/>
    <mergeCell ref="DC4:DD4"/>
    <mergeCell ref="CM4:CN4"/>
    <mergeCell ref="DI4:DJ4"/>
    <mergeCell ref="DG4:DH4"/>
    <mergeCell ref="CS4:CT4"/>
    <mergeCell ref="DQ4:DR4"/>
    <mergeCell ref="DU4:DV4"/>
    <mergeCell ref="CY4:CZ4"/>
    <mergeCell ref="DK4:DL4"/>
    <mergeCell ref="CO4:CP4"/>
    <mergeCell ref="CQ4:CR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709" priority="15" stopIfTrue="1">
      <formula>AND(NOT(ISBLANK(C$8)),C14&gt;C$8)</formula>
    </cfRule>
    <cfRule type="expression" dxfId="708"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707"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706"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705" priority="10" stopIfTrue="1" operator="lessThan">
      <formula>F$12</formula>
    </cfRule>
  </conditionalFormatting>
  <conditionalFormatting sqref="F46 H46 J46 N46 P46 R46 T46 V46 X46 Z46 AB46">
    <cfRule type="cellIs" dxfId="704" priority="11" stopIfTrue="1" operator="greaterThan">
      <formula>F10</formula>
    </cfRule>
  </conditionalFormatting>
  <conditionalFormatting sqref="F47 H47 J47 N47 P47 R47 T47 V47 X47 Z47 AB47">
    <cfRule type="cellIs" dxfId="703" priority="12" stopIfTrue="1" operator="greaterThan">
      <formula>F10</formula>
    </cfRule>
  </conditionalFormatting>
  <conditionalFormatting sqref="K14:K44">
    <cfRule type="expression" dxfId="702" priority="4" stopIfTrue="1">
      <formula>AND(NOT(ISBLANK(K$8)),K14&gt;K$8)</formula>
    </cfRule>
    <cfRule type="expression" dxfId="701" priority="5" stopIfTrue="1">
      <formula>AND(NOT(ISBLANK(K$8)),K14&lt;K$9,NOT(ISBLANK(K14)))</formula>
    </cfRule>
  </conditionalFormatting>
  <conditionalFormatting sqref="K45">
    <cfRule type="cellIs" dxfId="700" priority="7" stopIfTrue="1" operator="lessThan">
      <formula>$C$12</formula>
    </cfRule>
  </conditionalFormatting>
  <conditionalFormatting sqref="K46">
    <cfRule type="cellIs" dxfId="699" priority="6" stopIfTrue="1" operator="greaterThan">
      <formula>$C$6</formula>
    </cfRule>
  </conditionalFormatting>
  <conditionalFormatting sqref="L45">
    <cfRule type="cellIs" dxfId="698" priority="1" stopIfTrue="1" operator="lessThan">
      <formula>L$12</formula>
    </cfRule>
  </conditionalFormatting>
  <conditionalFormatting sqref="L46">
    <cfRule type="cellIs" dxfId="697" priority="2" stopIfTrue="1" operator="greaterThan">
      <formula>L10</formula>
    </cfRule>
  </conditionalFormatting>
  <conditionalFormatting sqref="L47">
    <cfRule type="cellIs" dxfId="696"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695"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694" priority="14" stopIfTrue="1" operator="greaterThan">
      <formula>AC10</formula>
    </cfRule>
  </conditionalFormatting>
  <conditionalFormatting sqref="AG47 CY47">
    <cfRule type="cellIs" dxfId="693" priority="18" stopIfTrue="1" operator="greaterThan">
      <formula>AR10</formula>
    </cfRule>
  </conditionalFormatting>
  <conditionalFormatting sqref="AH47">
    <cfRule type="cellIs" dxfId="692" priority="22" stopIfTrue="1" operator="greaterThan">
      <formula>#REF!</formula>
    </cfRule>
  </conditionalFormatting>
  <conditionalFormatting sqref="AQ47:AR47">
    <cfRule type="cellIs" dxfId="691" priority="21" stopIfTrue="1" operator="greaterThan">
      <formula>#REF!</formula>
    </cfRule>
  </conditionalFormatting>
  <conditionalFormatting sqref="BX45">
    <cfRule type="cellIs" dxfId="690" priority="9" stopIfTrue="1" operator="lessThan">
      <formula>BX$11</formula>
    </cfRule>
  </conditionalFormatting>
  <conditionalFormatting sqref="CZ47">
    <cfRule type="cellIs" dxfId="689"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13" x14ac:dyDescent="0.2">
      <c r="A1" s="76" t="s">
        <v>160</v>
      </c>
      <c r="B1" s="77"/>
      <c r="C1" s="74"/>
      <c r="D1" s="18"/>
      <c r="E1" s="65" t="s">
        <v>157</v>
      </c>
      <c r="F1" s="65" t="str">
        <f>כללי!C8</f>
        <v>איילון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0.25" x14ac:dyDescent="0.2">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
      <c r="A4" s="16"/>
      <c r="B4" s="75" t="s">
        <v>161</v>
      </c>
      <c r="C4" s="216">
        <v>7</v>
      </c>
      <c r="D4" s="217"/>
      <c r="E4" s="216">
        <v>16</v>
      </c>
      <c r="F4" s="217"/>
      <c r="G4" s="216">
        <v>20</v>
      </c>
      <c r="H4" s="217"/>
      <c r="I4" s="216">
        <v>18</v>
      </c>
      <c r="J4" s="217"/>
      <c r="K4" s="216">
        <v>21</v>
      </c>
      <c r="L4" s="217"/>
      <c r="M4" s="216">
        <v>23</v>
      </c>
      <c r="N4" s="217"/>
      <c r="O4" s="216">
        <v>98</v>
      </c>
      <c r="P4" s="217"/>
      <c r="Q4" s="216">
        <v>26</v>
      </c>
      <c r="R4" s="217"/>
      <c r="S4" s="216">
        <v>29</v>
      </c>
      <c r="T4" s="217"/>
      <c r="U4" s="216">
        <v>38</v>
      </c>
      <c r="V4" s="217"/>
      <c r="W4" s="216">
        <v>33</v>
      </c>
      <c r="X4" s="217"/>
      <c r="Y4" s="216">
        <v>31</v>
      </c>
      <c r="Z4" s="217"/>
      <c r="AA4" s="216">
        <v>35</v>
      </c>
      <c r="AB4" s="217"/>
      <c r="AC4" s="216">
        <v>37</v>
      </c>
      <c r="AD4" s="217"/>
      <c r="AE4" s="216">
        <v>39</v>
      </c>
      <c r="AF4" s="217"/>
      <c r="AG4" s="216">
        <v>43</v>
      </c>
      <c r="AH4" s="217"/>
      <c r="AI4" s="216">
        <v>45</v>
      </c>
      <c r="AJ4" s="217"/>
      <c r="AK4" s="216">
        <v>40</v>
      </c>
      <c r="AL4" s="217"/>
      <c r="AM4" s="216">
        <v>42</v>
      </c>
      <c r="AN4" s="217"/>
      <c r="AO4" s="216">
        <v>50</v>
      </c>
      <c r="AP4" s="217"/>
      <c r="AQ4" s="216">
        <v>46</v>
      </c>
      <c r="AR4" s="217"/>
      <c r="AS4" s="216">
        <v>47</v>
      </c>
      <c r="AT4" s="217"/>
      <c r="AU4" s="216">
        <v>48</v>
      </c>
      <c r="AV4" s="217"/>
      <c r="AW4" s="216">
        <v>53</v>
      </c>
      <c r="AX4" s="217"/>
      <c r="AY4" s="216">
        <v>61</v>
      </c>
      <c r="AZ4" s="217"/>
      <c r="BA4" s="216">
        <v>54</v>
      </c>
      <c r="BB4" s="217"/>
      <c r="BC4" s="216">
        <v>55</v>
      </c>
      <c r="BD4" s="217"/>
      <c r="BE4" s="216">
        <v>56</v>
      </c>
      <c r="BF4" s="217"/>
      <c r="BG4" s="216">
        <v>71</v>
      </c>
      <c r="BH4" s="217"/>
      <c r="BI4" s="216">
        <v>63</v>
      </c>
      <c r="BJ4" s="217"/>
      <c r="BK4" s="216">
        <v>64</v>
      </c>
      <c r="BL4" s="217"/>
      <c r="BM4" s="216">
        <v>65</v>
      </c>
      <c r="BN4" s="217"/>
      <c r="BO4" s="216">
        <v>66</v>
      </c>
      <c r="BP4" s="217"/>
      <c r="BQ4" s="216">
        <v>67</v>
      </c>
      <c r="BR4" s="217"/>
      <c r="BS4" s="216">
        <v>68</v>
      </c>
      <c r="BT4" s="217"/>
      <c r="BU4" s="216">
        <v>69</v>
      </c>
      <c r="BV4" s="217"/>
      <c r="BW4" s="216">
        <v>78</v>
      </c>
      <c r="BX4" s="217"/>
      <c r="BY4" s="216">
        <v>79</v>
      </c>
      <c r="BZ4" s="217"/>
      <c r="CA4" s="216">
        <v>74</v>
      </c>
      <c r="CB4" s="217"/>
      <c r="CC4" s="216">
        <v>82</v>
      </c>
      <c r="CD4" s="217"/>
      <c r="CE4" s="216">
        <v>72</v>
      </c>
      <c r="CF4" s="217"/>
      <c r="CG4" s="216">
        <v>76</v>
      </c>
      <c r="CH4" s="217"/>
      <c r="CI4" s="216">
        <v>83</v>
      </c>
      <c r="CJ4" s="217"/>
      <c r="CK4" s="216">
        <v>73</v>
      </c>
      <c r="CL4" s="217"/>
      <c r="CM4" s="216">
        <v>80</v>
      </c>
      <c r="CN4" s="217"/>
      <c r="CO4" s="216">
        <v>70</v>
      </c>
      <c r="CP4" s="217"/>
      <c r="CQ4" s="216">
        <v>75</v>
      </c>
      <c r="CR4" s="217"/>
      <c r="CS4" s="216">
        <v>77</v>
      </c>
      <c r="CT4" s="217"/>
      <c r="CU4" s="216">
        <v>59</v>
      </c>
      <c r="CV4" s="217"/>
      <c r="CW4" s="216">
        <v>60</v>
      </c>
      <c r="CX4" s="217"/>
      <c r="CY4" s="216">
        <v>62</v>
      </c>
      <c r="CZ4" s="217"/>
      <c r="DA4" s="216">
        <v>84</v>
      </c>
      <c r="DB4" s="217"/>
      <c r="DC4" s="216">
        <v>85</v>
      </c>
      <c r="DD4" s="217"/>
      <c r="DE4" s="216">
        <v>87</v>
      </c>
      <c r="DF4" s="217"/>
      <c r="DG4" s="216"/>
      <c r="DH4" s="217"/>
      <c r="DI4" s="16"/>
    </row>
    <row r="5" spans="1:113" s="1" customFormat="1" ht="31.5" customHeight="1" x14ac:dyDescent="0.2">
      <c r="A5" s="16"/>
      <c r="B5" s="17" t="s">
        <v>10</v>
      </c>
      <c r="C5" s="179" t="s">
        <v>137</v>
      </c>
      <c r="D5" s="180"/>
      <c r="E5" s="179" t="s">
        <v>99</v>
      </c>
      <c r="F5" s="180"/>
      <c r="G5" s="179" t="s">
        <v>104</v>
      </c>
      <c r="H5" s="180"/>
      <c r="I5" s="179" t="s">
        <v>102</v>
      </c>
      <c r="J5" s="180"/>
      <c r="K5" s="179" t="s">
        <v>36</v>
      </c>
      <c r="L5" s="180"/>
      <c r="M5" s="179" t="s">
        <v>93</v>
      </c>
      <c r="N5" s="180"/>
      <c r="O5" s="179" t="s">
        <v>166</v>
      </c>
      <c r="P5" s="180"/>
      <c r="Q5" s="179" t="s">
        <v>195</v>
      </c>
      <c r="R5" s="180"/>
      <c r="S5" s="179" t="s">
        <v>208</v>
      </c>
      <c r="T5" s="180"/>
      <c r="U5" s="179" t="s">
        <v>17</v>
      </c>
      <c r="V5" s="180"/>
      <c r="W5" s="179" t="s">
        <v>197</v>
      </c>
      <c r="X5" s="180"/>
      <c r="Y5" s="179" t="s">
        <v>164</v>
      </c>
      <c r="Z5" s="180"/>
      <c r="AA5" s="179" t="s">
        <v>198</v>
      </c>
      <c r="AB5" s="180"/>
      <c r="AC5" s="179" t="s">
        <v>199</v>
      </c>
      <c r="AD5" s="180"/>
      <c r="AE5" s="179" t="s">
        <v>240</v>
      </c>
      <c r="AF5" s="180"/>
      <c r="AG5" s="179" t="s">
        <v>241</v>
      </c>
      <c r="AH5" s="180"/>
      <c r="AI5" s="179" t="s">
        <v>108</v>
      </c>
      <c r="AJ5" s="180"/>
      <c r="AK5" s="179" t="s">
        <v>94</v>
      </c>
      <c r="AL5" s="180"/>
      <c r="AM5" s="179" t="s">
        <v>248</v>
      </c>
      <c r="AN5" s="180"/>
      <c r="AO5" s="179" t="s">
        <v>202</v>
      </c>
      <c r="AP5" s="180"/>
      <c r="AQ5" s="179" t="s">
        <v>6</v>
      </c>
      <c r="AR5" s="180"/>
      <c r="AS5" s="179" t="s">
        <v>8</v>
      </c>
      <c r="AT5" s="180"/>
      <c r="AU5" s="179" t="s">
        <v>7</v>
      </c>
      <c r="AV5" s="180"/>
      <c r="AW5" s="179" t="s">
        <v>203</v>
      </c>
      <c r="AX5" s="180"/>
      <c r="AY5" s="177" t="s">
        <v>228</v>
      </c>
      <c r="AZ5" s="178"/>
      <c r="BA5" s="179" t="s">
        <v>88</v>
      </c>
      <c r="BB5" s="180"/>
      <c r="BC5" s="179" t="s">
        <v>72</v>
      </c>
      <c r="BD5" s="180"/>
      <c r="BE5" s="179" t="s">
        <v>73</v>
      </c>
      <c r="BF5" s="180"/>
      <c r="BG5" s="179" t="s">
        <v>146</v>
      </c>
      <c r="BH5" s="180"/>
      <c r="BI5" s="179" t="s">
        <v>115</v>
      </c>
      <c r="BJ5" s="180"/>
      <c r="BK5" s="179" t="s">
        <v>143</v>
      </c>
      <c r="BL5" s="180"/>
      <c r="BM5" s="179" t="s">
        <v>140</v>
      </c>
      <c r="BN5" s="180"/>
      <c r="BO5" s="179" t="s">
        <v>139</v>
      </c>
      <c r="BP5" s="180"/>
      <c r="BQ5" s="179" t="s">
        <v>141</v>
      </c>
      <c r="BR5" s="180"/>
      <c r="BS5" s="179" t="s">
        <v>142</v>
      </c>
      <c r="BT5" s="180"/>
      <c r="BU5" s="179" t="s">
        <v>144</v>
      </c>
      <c r="BV5" s="180"/>
      <c r="BW5" s="179" t="s">
        <v>129</v>
      </c>
      <c r="BX5" s="180"/>
      <c r="BY5" s="179" t="s">
        <v>150</v>
      </c>
      <c r="BZ5" s="180"/>
      <c r="CA5" s="179" t="s">
        <v>148</v>
      </c>
      <c r="CB5" s="180"/>
      <c r="CC5" s="179" t="s">
        <v>56</v>
      </c>
      <c r="CD5" s="180"/>
      <c r="CE5" s="179" t="s">
        <v>147</v>
      </c>
      <c r="CF5" s="180"/>
      <c r="CG5" s="179" t="s">
        <v>165</v>
      </c>
      <c r="CH5" s="180"/>
      <c r="CI5" s="179" t="s">
        <v>152</v>
      </c>
      <c r="CJ5" s="180"/>
      <c r="CK5" s="179" t="s">
        <v>125</v>
      </c>
      <c r="CL5" s="180"/>
      <c r="CM5" s="179" t="s">
        <v>151</v>
      </c>
      <c r="CN5" s="180"/>
      <c r="CO5" s="179" t="s">
        <v>145</v>
      </c>
      <c r="CP5" s="180"/>
      <c r="CQ5" s="179" t="s">
        <v>80</v>
      </c>
      <c r="CR5" s="180"/>
      <c r="CS5" s="179" t="s">
        <v>149</v>
      </c>
      <c r="CT5" s="180"/>
      <c r="CU5" s="179" t="s">
        <v>74</v>
      </c>
      <c r="CV5" s="180"/>
      <c r="CW5" s="179" t="s">
        <v>90</v>
      </c>
      <c r="CX5" s="180"/>
      <c r="CY5" s="179" t="s">
        <v>114</v>
      </c>
      <c r="CZ5" s="180"/>
      <c r="DA5" s="179" t="s">
        <v>153</v>
      </c>
      <c r="DB5" s="180"/>
      <c r="DC5" s="179" t="s">
        <v>18</v>
      </c>
      <c r="DD5" s="180"/>
      <c r="DE5" s="179" t="s">
        <v>40</v>
      </c>
      <c r="DF5" s="180"/>
      <c r="DG5" s="214" t="s">
        <v>162</v>
      </c>
      <c r="DH5" s="215"/>
      <c r="DI5" s="16"/>
    </row>
    <row r="6" spans="1:113" s="1" customFormat="1" ht="25.5" customHeight="1" x14ac:dyDescent="0.2">
      <c r="A6" s="16"/>
      <c r="B6" s="17" t="s">
        <v>11</v>
      </c>
      <c r="C6" s="179" t="s">
        <v>2</v>
      </c>
      <c r="D6" s="180"/>
      <c r="E6" s="179" t="s">
        <v>163</v>
      </c>
      <c r="F6" s="180"/>
      <c r="G6" s="179" t="s">
        <v>3</v>
      </c>
      <c r="H6" s="180"/>
      <c r="I6" s="179" t="s">
        <v>138</v>
      </c>
      <c r="J6" s="180"/>
      <c r="K6" s="179" t="s">
        <v>3</v>
      </c>
      <c r="L6" s="180"/>
      <c r="M6" s="179" t="s">
        <v>3</v>
      </c>
      <c r="N6" s="180"/>
      <c r="O6" s="179" t="s">
        <v>3</v>
      </c>
      <c r="P6" s="180"/>
      <c r="Q6" s="179" t="s">
        <v>3</v>
      </c>
      <c r="R6" s="180"/>
      <c r="S6" s="179" t="s">
        <v>3</v>
      </c>
      <c r="T6" s="180"/>
      <c r="U6" s="179" t="s">
        <v>3</v>
      </c>
      <c r="V6" s="180"/>
      <c r="W6" s="179" t="s">
        <v>3</v>
      </c>
      <c r="X6" s="180"/>
      <c r="Y6" s="179" t="s">
        <v>3</v>
      </c>
      <c r="Z6" s="180"/>
      <c r="AA6" s="179" t="s">
        <v>3</v>
      </c>
      <c r="AB6" s="180"/>
      <c r="AC6" s="179" t="s">
        <v>3</v>
      </c>
      <c r="AD6" s="180"/>
      <c r="AE6" s="179" t="s">
        <v>3</v>
      </c>
      <c r="AF6" s="180"/>
      <c r="AG6" s="179" t="s">
        <v>9</v>
      </c>
      <c r="AH6" s="180"/>
      <c r="AI6" s="179" t="s">
        <v>3</v>
      </c>
      <c r="AJ6" s="180"/>
      <c r="AK6" s="179" t="s">
        <v>3</v>
      </c>
      <c r="AL6" s="180"/>
      <c r="AM6" s="179" t="s">
        <v>3</v>
      </c>
      <c r="AN6" s="180"/>
      <c r="AO6" s="179" t="s">
        <v>3</v>
      </c>
      <c r="AP6" s="180"/>
      <c r="AQ6" s="179" t="s">
        <v>3</v>
      </c>
      <c r="AR6" s="180"/>
      <c r="AS6" s="179" t="s">
        <v>3</v>
      </c>
      <c r="AT6" s="180"/>
      <c r="AU6" s="179" t="s">
        <v>3</v>
      </c>
      <c r="AV6" s="180"/>
      <c r="AW6" s="179" t="s">
        <v>89</v>
      </c>
      <c r="AX6" s="180"/>
      <c r="AY6" s="212" t="s">
        <v>92</v>
      </c>
      <c r="AZ6" s="213"/>
      <c r="BA6" s="179" t="s">
        <v>3</v>
      </c>
      <c r="BB6" s="180"/>
      <c r="BC6" s="179" t="s">
        <v>3</v>
      </c>
      <c r="BD6" s="180"/>
      <c r="BE6" s="179" t="s">
        <v>3</v>
      </c>
      <c r="BF6" s="180"/>
      <c r="BG6" s="179" t="s">
        <v>3</v>
      </c>
      <c r="BH6" s="180"/>
      <c r="BI6" s="179" t="s">
        <v>3</v>
      </c>
      <c r="BJ6" s="180"/>
      <c r="BK6" s="179" t="s">
        <v>3</v>
      </c>
      <c r="BL6" s="180"/>
      <c r="BM6" s="179" t="s">
        <v>3</v>
      </c>
      <c r="BN6" s="180"/>
      <c r="BO6" s="179" t="s">
        <v>3</v>
      </c>
      <c r="BP6" s="180"/>
      <c r="BQ6" s="179" t="s">
        <v>3</v>
      </c>
      <c r="BR6" s="180"/>
      <c r="BS6" s="179" t="s">
        <v>3</v>
      </c>
      <c r="BT6" s="180"/>
      <c r="BU6" s="179" t="s">
        <v>3</v>
      </c>
      <c r="BV6" s="180"/>
      <c r="BW6" s="179" t="s">
        <v>3</v>
      </c>
      <c r="BX6" s="180"/>
      <c r="BY6" s="179" t="s">
        <v>3</v>
      </c>
      <c r="BZ6" s="180"/>
      <c r="CA6" s="179" t="s">
        <v>3</v>
      </c>
      <c r="CB6" s="180"/>
      <c r="CC6" s="179" t="s">
        <v>3</v>
      </c>
      <c r="CD6" s="180"/>
      <c r="CE6" s="179" t="s">
        <v>3</v>
      </c>
      <c r="CF6" s="180"/>
      <c r="CG6" s="179" t="s">
        <v>3</v>
      </c>
      <c r="CH6" s="180"/>
      <c r="CI6" s="179" t="s">
        <v>3</v>
      </c>
      <c r="CJ6" s="180"/>
      <c r="CK6" s="179" t="s">
        <v>3</v>
      </c>
      <c r="CL6" s="180"/>
      <c r="CM6" s="179" t="s">
        <v>3</v>
      </c>
      <c r="CN6" s="180"/>
      <c r="CO6" s="179" t="s">
        <v>3</v>
      </c>
      <c r="CP6" s="180"/>
      <c r="CQ6" s="179" t="s">
        <v>3</v>
      </c>
      <c r="CR6" s="180"/>
      <c r="CS6" s="179" t="s">
        <v>3</v>
      </c>
      <c r="CT6" s="180"/>
      <c r="CU6" s="179" t="s">
        <v>3</v>
      </c>
      <c r="CV6" s="180"/>
      <c r="CW6" s="179" t="s">
        <v>3</v>
      </c>
      <c r="CX6" s="180"/>
      <c r="CY6" s="179" t="s">
        <v>3</v>
      </c>
      <c r="CZ6" s="180"/>
      <c r="DA6" s="179" t="s">
        <v>3</v>
      </c>
      <c r="DB6" s="180"/>
      <c r="DC6" s="179"/>
      <c r="DD6" s="180"/>
      <c r="DE6" s="179"/>
      <c r="DF6" s="180"/>
      <c r="DG6" s="117"/>
      <c r="DH6" s="118"/>
      <c r="DI6" s="16"/>
    </row>
    <row r="7" spans="1:113" s="1" customFormat="1" ht="28.5" customHeight="1" x14ac:dyDescent="0.2">
      <c r="A7" s="16"/>
      <c r="B7" s="19" t="s">
        <v>134</v>
      </c>
      <c r="C7" s="208"/>
      <c r="D7" s="209"/>
      <c r="E7" s="208"/>
      <c r="F7" s="209"/>
      <c r="G7" s="208"/>
      <c r="H7" s="209"/>
      <c r="I7" s="208"/>
      <c r="J7" s="209"/>
      <c r="K7" s="208">
        <v>10</v>
      </c>
      <c r="L7" s="209"/>
      <c r="M7" s="208">
        <v>10</v>
      </c>
      <c r="N7" s="209"/>
      <c r="O7" s="208">
        <v>10</v>
      </c>
      <c r="P7" s="209"/>
      <c r="Q7" s="208">
        <v>100</v>
      </c>
      <c r="R7" s="209"/>
      <c r="S7" s="208"/>
      <c r="T7" s="209"/>
      <c r="U7" s="208">
        <v>25</v>
      </c>
      <c r="V7" s="209"/>
      <c r="W7" s="208">
        <v>10</v>
      </c>
      <c r="X7" s="209"/>
      <c r="Y7" s="208"/>
      <c r="Z7" s="209"/>
      <c r="AA7" s="208"/>
      <c r="AB7" s="209"/>
      <c r="AC7" s="208"/>
      <c r="AD7" s="209"/>
      <c r="AE7" s="208">
        <v>5</v>
      </c>
      <c r="AF7" s="209"/>
      <c r="AG7" s="208">
        <v>10</v>
      </c>
      <c r="AH7" s="209"/>
      <c r="AI7" s="208">
        <v>1</v>
      </c>
      <c r="AJ7" s="209"/>
      <c r="AK7" s="208"/>
      <c r="AL7" s="209"/>
      <c r="AM7" s="208">
        <v>2</v>
      </c>
      <c r="AN7" s="209"/>
      <c r="AO7" s="208">
        <v>2</v>
      </c>
      <c r="AP7" s="209"/>
      <c r="AQ7" s="208"/>
      <c r="AR7" s="209"/>
      <c r="AS7" s="208">
        <v>0.1</v>
      </c>
      <c r="AT7" s="209"/>
      <c r="AU7" s="208"/>
      <c r="AV7" s="209"/>
      <c r="AW7" s="208">
        <v>1.4</v>
      </c>
      <c r="AX7" s="209"/>
      <c r="AY7" s="208">
        <v>5</v>
      </c>
      <c r="AZ7" s="209"/>
      <c r="BA7" s="208">
        <v>250</v>
      </c>
      <c r="BB7" s="209"/>
      <c r="BC7" s="208">
        <v>150</v>
      </c>
      <c r="BD7" s="209"/>
      <c r="BE7" s="208">
        <v>0.4</v>
      </c>
      <c r="BF7" s="209"/>
      <c r="BG7" s="208">
        <v>0.1</v>
      </c>
      <c r="BH7" s="209">
        <v>0.1</v>
      </c>
      <c r="BI7" s="208">
        <v>0.01</v>
      </c>
      <c r="BJ7" s="209">
        <v>0.01</v>
      </c>
      <c r="BK7" s="208">
        <v>0.2</v>
      </c>
      <c r="BL7" s="209">
        <v>0.2</v>
      </c>
      <c r="BM7" s="208">
        <v>0.2</v>
      </c>
      <c r="BN7" s="209">
        <v>0.2</v>
      </c>
      <c r="BO7" s="208">
        <v>0.1</v>
      </c>
      <c r="BP7" s="209">
        <v>0.1</v>
      </c>
      <c r="BQ7" s="208">
        <v>2</v>
      </c>
      <c r="BR7" s="209">
        <v>2</v>
      </c>
      <c r="BS7" s="208">
        <v>2E-3</v>
      </c>
      <c r="BT7" s="209">
        <v>2E-3</v>
      </c>
      <c r="BU7" s="208">
        <v>0.1</v>
      </c>
      <c r="BV7" s="209">
        <v>0.1</v>
      </c>
      <c r="BW7" s="208">
        <v>0.02</v>
      </c>
      <c r="BX7" s="209">
        <v>0.02</v>
      </c>
      <c r="BY7" s="208">
        <v>2</v>
      </c>
      <c r="BZ7" s="209">
        <v>2</v>
      </c>
      <c r="CA7" s="208">
        <v>0.2</v>
      </c>
      <c r="CB7" s="209">
        <v>0.2</v>
      </c>
      <c r="CC7" s="208">
        <v>5</v>
      </c>
      <c r="CD7" s="209">
        <v>5</v>
      </c>
      <c r="CE7" s="208">
        <v>0.01</v>
      </c>
      <c r="CF7" s="209">
        <v>0.01</v>
      </c>
      <c r="CG7" s="208">
        <v>0.1</v>
      </c>
      <c r="CH7" s="209">
        <v>0.1</v>
      </c>
      <c r="CI7" s="208">
        <v>0.1</v>
      </c>
      <c r="CJ7" s="209">
        <v>0.1</v>
      </c>
      <c r="CK7" s="208">
        <v>0.05</v>
      </c>
      <c r="CL7" s="209">
        <v>0.05</v>
      </c>
      <c r="CM7" s="208">
        <v>2.5</v>
      </c>
      <c r="CN7" s="209">
        <v>2.5</v>
      </c>
      <c r="CO7" s="208"/>
      <c r="CP7" s="209"/>
      <c r="CQ7" s="208"/>
      <c r="CR7" s="209"/>
      <c r="CS7" s="208"/>
      <c r="CT7" s="209"/>
      <c r="CU7" s="208"/>
      <c r="CV7" s="209"/>
      <c r="CW7" s="208"/>
      <c r="CX7" s="209"/>
      <c r="CY7" s="208"/>
      <c r="CZ7" s="209"/>
      <c r="DA7" s="208"/>
      <c r="DB7" s="209"/>
      <c r="DC7" s="208"/>
      <c r="DD7" s="209"/>
      <c r="DE7" s="208"/>
      <c r="DF7" s="209"/>
      <c r="DG7" s="208"/>
      <c r="DH7" s="209"/>
      <c r="DI7" s="16"/>
    </row>
    <row r="8" spans="1:113" s="1" customFormat="1" ht="24.75" customHeight="1" x14ac:dyDescent="0.2">
      <c r="A8" s="16"/>
      <c r="B8" s="19" t="s">
        <v>135</v>
      </c>
      <c r="C8" s="208"/>
      <c r="D8" s="209"/>
      <c r="E8" s="208">
        <v>8.5</v>
      </c>
      <c r="F8" s="209"/>
      <c r="G8" s="208"/>
      <c r="H8" s="209"/>
      <c r="I8" s="208"/>
      <c r="J8" s="209"/>
      <c r="K8" s="208">
        <v>15</v>
      </c>
      <c r="L8" s="209"/>
      <c r="M8" s="208">
        <v>15</v>
      </c>
      <c r="N8" s="209"/>
      <c r="O8" s="208">
        <v>15</v>
      </c>
      <c r="P8" s="209"/>
      <c r="Q8" s="208">
        <v>150</v>
      </c>
      <c r="R8" s="209"/>
      <c r="S8" s="208"/>
      <c r="T8" s="209"/>
      <c r="U8" s="208">
        <v>35</v>
      </c>
      <c r="V8" s="209"/>
      <c r="W8" s="208">
        <v>15</v>
      </c>
      <c r="X8" s="209"/>
      <c r="Y8" s="208"/>
      <c r="Z8" s="209"/>
      <c r="AA8" s="208"/>
      <c r="AB8" s="209"/>
      <c r="AC8" s="208"/>
      <c r="AD8" s="209"/>
      <c r="AE8" s="208">
        <v>7</v>
      </c>
      <c r="AF8" s="209"/>
      <c r="AG8" s="208">
        <v>50</v>
      </c>
      <c r="AH8" s="209"/>
      <c r="AI8" s="208">
        <v>2.5</v>
      </c>
      <c r="AJ8" s="209"/>
      <c r="AK8" s="208"/>
      <c r="AL8" s="209"/>
      <c r="AM8" s="208">
        <v>3</v>
      </c>
      <c r="AN8" s="209"/>
      <c r="AO8" s="208">
        <v>3</v>
      </c>
      <c r="AP8" s="209"/>
      <c r="AQ8" s="208"/>
      <c r="AR8" s="209"/>
      <c r="AS8" s="208">
        <v>0.2</v>
      </c>
      <c r="AT8" s="209"/>
      <c r="AU8" s="208"/>
      <c r="AV8" s="209"/>
      <c r="AW8" s="208">
        <v>1.8</v>
      </c>
      <c r="AX8" s="209"/>
      <c r="AY8" s="208">
        <v>6.5</v>
      </c>
      <c r="AZ8" s="209"/>
      <c r="BA8" s="208">
        <v>280</v>
      </c>
      <c r="BB8" s="209"/>
      <c r="BC8" s="208">
        <v>200</v>
      </c>
      <c r="BD8" s="209"/>
      <c r="BE8" s="208">
        <v>0.5</v>
      </c>
      <c r="BF8" s="209"/>
      <c r="BG8" s="208">
        <v>0.25</v>
      </c>
      <c r="BH8" s="209"/>
      <c r="BI8" s="208">
        <v>2.5000000000000001E-2</v>
      </c>
      <c r="BJ8" s="209"/>
      <c r="BK8" s="208">
        <v>0.5</v>
      </c>
      <c r="BL8" s="209"/>
      <c r="BM8" s="208">
        <v>0.5</v>
      </c>
      <c r="BN8" s="209"/>
      <c r="BO8" s="208">
        <v>0.25</v>
      </c>
      <c r="BP8" s="209"/>
      <c r="BQ8" s="208">
        <v>5</v>
      </c>
      <c r="BR8" s="209"/>
      <c r="BS8" s="208">
        <v>5.0000000000000001E-3</v>
      </c>
      <c r="BT8" s="209"/>
      <c r="BU8" s="208">
        <v>0.25</v>
      </c>
      <c r="BV8" s="209"/>
      <c r="BW8" s="208">
        <v>0.05</v>
      </c>
      <c r="BX8" s="209"/>
      <c r="BY8" s="208">
        <v>5</v>
      </c>
      <c r="BZ8" s="209"/>
      <c r="CA8" s="208">
        <v>0.5</v>
      </c>
      <c r="CB8" s="209"/>
      <c r="CC8" s="208">
        <v>12.5</v>
      </c>
      <c r="CD8" s="209"/>
      <c r="CE8" s="208">
        <v>2.5000000000000001E-2</v>
      </c>
      <c r="CF8" s="209"/>
      <c r="CG8" s="208">
        <v>0.25</v>
      </c>
      <c r="CH8" s="209"/>
      <c r="CI8" s="208">
        <v>0.25</v>
      </c>
      <c r="CJ8" s="209"/>
      <c r="CK8" s="208">
        <v>0.125</v>
      </c>
      <c r="CL8" s="209"/>
      <c r="CM8" s="208">
        <v>6.25</v>
      </c>
      <c r="CN8" s="209"/>
      <c r="CO8" s="208"/>
      <c r="CP8" s="209"/>
      <c r="CQ8" s="208"/>
      <c r="CR8" s="209"/>
      <c r="CS8" s="208"/>
      <c r="CT8" s="209"/>
      <c r="CU8" s="208"/>
      <c r="CV8" s="209"/>
      <c r="CW8" s="208"/>
      <c r="CX8" s="209"/>
      <c r="CY8" s="208"/>
      <c r="CZ8" s="209"/>
      <c r="DA8" s="208"/>
      <c r="DB8" s="209"/>
      <c r="DC8" s="208"/>
      <c r="DD8" s="209"/>
      <c r="DE8" s="208"/>
      <c r="DF8" s="209"/>
      <c r="DG8" s="208"/>
      <c r="DH8" s="209"/>
      <c r="DI8" s="16"/>
    </row>
    <row r="9" spans="1:113" s="1" customFormat="1" ht="27" customHeight="1" x14ac:dyDescent="0.2">
      <c r="A9" s="16"/>
      <c r="B9" s="19" t="s">
        <v>136</v>
      </c>
      <c r="C9" s="208"/>
      <c r="D9" s="209"/>
      <c r="E9" s="208">
        <v>6.5</v>
      </c>
      <c r="F9" s="209"/>
      <c r="G9" s="208">
        <v>0.5</v>
      </c>
      <c r="H9" s="209"/>
      <c r="I9" s="208"/>
      <c r="J9" s="209"/>
      <c r="K9" s="208"/>
      <c r="L9" s="209"/>
      <c r="M9" s="208"/>
      <c r="N9" s="209"/>
      <c r="O9" s="208"/>
      <c r="P9" s="209"/>
      <c r="Q9" s="208"/>
      <c r="R9" s="209"/>
      <c r="S9" s="208"/>
      <c r="T9" s="209"/>
      <c r="U9" s="208"/>
      <c r="V9" s="209"/>
      <c r="W9" s="208"/>
      <c r="X9" s="209"/>
      <c r="Y9" s="208"/>
      <c r="Z9" s="209"/>
      <c r="AA9" s="208"/>
      <c r="AB9" s="209"/>
      <c r="AC9" s="208"/>
      <c r="AD9" s="209"/>
      <c r="AE9" s="208"/>
      <c r="AF9" s="209"/>
      <c r="AG9" s="208"/>
      <c r="AH9" s="209"/>
      <c r="AI9" s="208">
        <v>0.8</v>
      </c>
      <c r="AJ9" s="209"/>
      <c r="AK9" s="208"/>
      <c r="AL9" s="209"/>
      <c r="AM9" s="208"/>
      <c r="AN9" s="209"/>
      <c r="AO9" s="208"/>
      <c r="AP9" s="209"/>
      <c r="AQ9" s="208"/>
      <c r="AR9" s="209"/>
      <c r="AS9" s="208"/>
      <c r="AT9" s="209"/>
      <c r="AU9" s="208"/>
      <c r="AV9" s="209"/>
      <c r="AW9" s="208"/>
      <c r="AX9" s="209"/>
      <c r="AY9" s="208"/>
      <c r="AZ9" s="209"/>
      <c r="BA9" s="208"/>
      <c r="BB9" s="209"/>
      <c r="BC9" s="208"/>
      <c r="BD9" s="209"/>
      <c r="BE9" s="208"/>
      <c r="BF9" s="209"/>
      <c r="BG9" s="208"/>
      <c r="BH9" s="209"/>
      <c r="BI9" s="208"/>
      <c r="BJ9" s="209"/>
      <c r="BK9" s="208"/>
      <c r="BL9" s="209"/>
      <c r="BM9" s="208"/>
      <c r="BN9" s="209"/>
      <c r="BO9" s="208"/>
      <c r="BP9" s="209"/>
      <c r="BQ9" s="208"/>
      <c r="BR9" s="209"/>
      <c r="BS9" s="208"/>
      <c r="BT9" s="209"/>
      <c r="BU9" s="208"/>
      <c r="BV9" s="209"/>
      <c r="BW9" s="208"/>
      <c r="BX9" s="209"/>
      <c r="BY9" s="208"/>
      <c r="BZ9" s="209"/>
      <c r="CA9" s="208"/>
      <c r="CB9" s="209"/>
      <c r="CC9" s="208"/>
      <c r="CD9" s="209"/>
      <c r="CE9" s="208"/>
      <c r="CF9" s="209"/>
      <c r="CG9" s="208"/>
      <c r="CH9" s="209"/>
      <c r="CI9" s="208"/>
      <c r="CJ9" s="209"/>
      <c r="CK9" s="208"/>
      <c r="CL9" s="209"/>
      <c r="CM9" s="208"/>
      <c r="CN9" s="209"/>
      <c r="CO9" s="208"/>
      <c r="CP9" s="209"/>
      <c r="CQ9" s="208"/>
      <c r="CR9" s="209"/>
      <c r="CS9" s="208"/>
      <c r="CT9" s="209"/>
      <c r="CU9" s="208"/>
      <c r="CV9" s="209"/>
      <c r="CW9" s="208"/>
      <c r="CX9" s="209"/>
      <c r="CY9" s="208"/>
      <c r="CZ9" s="209"/>
      <c r="DA9" s="208"/>
      <c r="DB9" s="209"/>
      <c r="DC9" s="208"/>
      <c r="DD9" s="209"/>
      <c r="DE9" s="208"/>
      <c r="DF9" s="209"/>
      <c r="DG9" s="120"/>
      <c r="DH9" s="121"/>
      <c r="DI9" s="16"/>
    </row>
    <row r="10" spans="1:113" s="1" customFormat="1" ht="24" customHeight="1" x14ac:dyDescent="0.2">
      <c r="A10" s="16"/>
      <c r="B10" s="17" t="s">
        <v>71</v>
      </c>
      <c r="C10" s="179" t="s">
        <v>82</v>
      </c>
      <c r="D10" s="180"/>
      <c r="E10" s="179" t="s">
        <v>75</v>
      </c>
      <c r="F10" s="180"/>
      <c r="G10" s="179" t="s">
        <v>75</v>
      </c>
      <c r="H10" s="180"/>
      <c r="I10" s="179" t="s">
        <v>75</v>
      </c>
      <c r="J10" s="180"/>
      <c r="K10" s="179" t="s">
        <v>86</v>
      </c>
      <c r="L10" s="180"/>
      <c r="M10" s="179" t="s">
        <v>85</v>
      </c>
      <c r="N10" s="180"/>
      <c r="O10" s="179" t="s">
        <v>85</v>
      </c>
      <c r="P10" s="180"/>
      <c r="Q10" s="179" t="s">
        <v>86</v>
      </c>
      <c r="R10" s="180"/>
      <c r="S10" s="179" t="s">
        <v>85</v>
      </c>
      <c r="T10" s="180"/>
      <c r="U10" s="179" t="s">
        <v>192</v>
      </c>
      <c r="V10" s="180"/>
      <c r="W10" s="179" t="s">
        <v>86</v>
      </c>
      <c r="X10" s="180"/>
      <c r="Y10" s="179" t="s">
        <v>85</v>
      </c>
      <c r="Z10" s="180"/>
      <c r="AA10" s="179" t="s">
        <v>86</v>
      </c>
      <c r="AB10" s="180"/>
      <c r="AC10" s="179" t="s">
        <v>86</v>
      </c>
      <c r="AD10" s="180"/>
      <c r="AE10" s="179" t="s">
        <v>85</v>
      </c>
      <c r="AF10" s="180"/>
      <c r="AG10" s="179" t="s">
        <v>76</v>
      </c>
      <c r="AH10" s="180"/>
      <c r="AI10" s="179" t="s">
        <v>75</v>
      </c>
      <c r="AJ10" s="180"/>
      <c r="AK10" s="179" t="s">
        <v>75</v>
      </c>
      <c r="AL10" s="180"/>
      <c r="AM10" s="179" t="s">
        <v>85</v>
      </c>
      <c r="AN10" s="180"/>
      <c r="AO10" s="179" t="s">
        <v>86</v>
      </c>
      <c r="AP10" s="180"/>
      <c r="AQ10" s="179" t="s">
        <v>76</v>
      </c>
      <c r="AR10" s="180"/>
      <c r="AS10" s="179" t="s">
        <v>76</v>
      </c>
      <c r="AT10" s="180"/>
      <c r="AU10" s="179" t="s">
        <v>76</v>
      </c>
      <c r="AV10" s="180"/>
      <c r="AW10" s="179" t="s">
        <v>86</v>
      </c>
      <c r="AX10" s="180"/>
      <c r="AY10" s="179" t="s">
        <v>193</v>
      </c>
      <c r="AZ10" s="180"/>
      <c r="BA10" s="179" t="s">
        <v>85</v>
      </c>
      <c r="BB10" s="180"/>
      <c r="BC10" s="179" t="s">
        <v>85</v>
      </c>
      <c r="BD10" s="180"/>
      <c r="BE10" s="179" t="s">
        <v>86</v>
      </c>
      <c r="BF10" s="180"/>
      <c r="BG10" s="179" t="s">
        <v>86</v>
      </c>
      <c r="BH10" s="180"/>
      <c r="BI10" s="179" t="s">
        <v>86</v>
      </c>
      <c r="BJ10" s="180"/>
      <c r="BK10" s="179" t="s">
        <v>86</v>
      </c>
      <c r="BL10" s="180"/>
      <c r="BM10" s="179" t="s">
        <v>86</v>
      </c>
      <c r="BN10" s="180"/>
      <c r="BO10" s="179" t="s">
        <v>86</v>
      </c>
      <c r="BP10" s="180"/>
      <c r="BQ10" s="179" t="s">
        <v>86</v>
      </c>
      <c r="BR10" s="180"/>
      <c r="BS10" s="179" t="s">
        <v>86</v>
      </c>
      <c r="BT10" s="180"/>
      <c r="BU10" s="179" t="s">
        <v>86</v>
      </c>
      <c r="BV10" s="180"/>
      <c r="BW10" s="179" t="s">
        <v>86</v>
      </c>
      <c r="BX10" s="180"/>
      <c r="BY10" s="179" t="s">
        <v>86</v>
      </c>
      <c r="BZ10" s="180"/>
      <c r="CA10" s="179" t="s">
        <v>86</v>
      </c>
      <c r="CB10" s="180"/>
      <c r="CC10" s="179" t="s">
        <v>86</v>
      </c>
      <c r="CD10" s="180"/>
      <c r="CE10" s="179" t="s">
        <v>86</v>
      </c>
      <c r="CF10" s="180"/>
      <c r="CG10" s="179" t="s">
        <v>86</v>
      </c>
      <c r="CH10" s="180"/>
      <c r="CI10" s="179" t="s">
        <v>86</v>
      </c>
      <c r="CJ10" s="180"/>
      <c r="CK10" s="179" t="s">
        <v>86</v>
      </c>
      <c r="CL10" s="180"/>
      <c r="CM10" s="179" t="s">
        <v>86</v>
      </c>
      <c r="CN10" s="180"/>
      <c r="CO10" s="179" t="s">
        <v>86</v>
      </c>
      <c r="CP10" s="180"/>
      <c r="CQ10" s="179" t="s">
        <v>86</v>
      </c>
      <c r="CR10" s="180"/>
      <c r="CS10" s="179" t="s">
        <v>86</v>
      </c>
      <c r="CT10" s="180"/>
      <c r="CU10" s="179" t="s">
        <v>86</v>
      </c>
      <c r="CV10" s="180"/>
      <c r="CW10" s="179" t="s">
        <v>86</v>
      </c>
      <c r="CX10" s="180"/>
      <c r="CY10" s="179" t="s">
        <v>86</v>
      </c>
      <c r="CZ10" s="180"/>
      <c r="DA10" s="179" t="s">
        <v>86</v>
      </c>
      <c r="DB10" s="180"/>
      <c r="DC10" s="179" t="s">
        <v>76</v>
      </c>
      <c r="DD10" s="180"/>
      <c r="DE10" s="179" t="s">
        <v>85</v>
      </c>
      <c r="DF10" s="180"/>
      <c r="DG10" s="123"/>
      <c r="DH10" s="124"/>
      <c r="DI10" s="16"/>
    </row>
    <row r="11" spans="1:113" s="1" customFormat="1" ht="24" customHeight="1" x14ac:dyDescent="0.2">
      <c r="A11" s="16"/>
      <c r="B11" s="17" t="s">
        <v>12</v>
      </c>
      <c r="C11" s="179"/>
      <c r="D11" s="180"/>
      <c r="E11" s="179" t="s">
        <v>204</v>
      </c>
      <c r="F11" s="180"/>
      <c r="G11" s="179" t="s">
        <v>204</v>
      </c>
      <c r="H11" s="180"/>
      <c r="I11" s="179" t="s">
        <v>204</v>
      </c>
      <c r="J11" s="180"/>
      <c r="K11" s="179" t="s">
        <v>204</v>
      </c>
      <c r="L11" s="180"/>
      <c r="M11" s="179" t="s">
        <v>204</v>
      </c>
      <c r="N11" s="180"/>
      <c r="O11" s="179" t="s">
        <v>204</v>
      </c>
      <c r="P11" s="180"/>
      <c r="Q11" s="179" t="s">
        <v>204</v>
      </c>
      <c r="R11" s="180"/>
      <c r="S11" s="179"/>
      <c r="T11" s="180"/>
      <c r="U11" s="179" t="s">
        <v>204</v>
      </c>
      <c r="V11" s="180"/>
      <c r="W11" s="179" t="s">
        <v>204</v>
      </c>
      <c r="X11" s="180"/>
      <c r="Y11" s="179" t="s">
        <v>204</v>
      </c>
      <c r="Z11" s="180"/>
      <c r="AA11" s="179" t="s">
        <v>204</v>
      </c>
      <c r="AB11" s="180"/>
      <c r="AC11" s="179" t="s">
        <v>204</v>
      </c>
      <c r="AD11" s="180"/>
      <c r="AE11" s="179" t="s">
        <v>204</v>
      </c>
      <c r="AF11" s="180"/>
      <c r="AG11" s="179" t="s">
        <v>204</v>
      </c>
      <c r="AH11" s="180"/>
      <c r="AI11" s="179" t="s">
        <v>204</v>
      </c>
      <c r="AJ11" s="180"/>
      <c r="AK11" s="179" t="s">
        <v>204</v>
      </c>
      <c r="AL11" s="180"/>
      <c r="AM11" s="179" t="s">
        <v>204</v>
      </c>
      <c r="AN11" s="180"/>
      <c r="AO11" s="179" t="s">
        <v>204</v>
      </c>
      <c r="AP11" s="180"/>
      <c r="AQ11" s="179" t="s">
        <v>204</v>
      </c>
      <c r="AR11" s="180"/>
      <c r="AS11" s="179" t="s">
        <v>204</v>
      </c>
      <c r="AT11" s="180"/>
      <c r="AU11" s="179" t="s">
        <v>204</v>
      </c>
      <c r="AV11" s="180"/>
      <c r="AW11" s="179" t="s">
        <v>204</v>
      </c>
      <c r="AX11" s="180"/>
      <c r="AY11" s="179" t="s">
        <v>204</v>
      </c>
      <c r="AZ11" s="180"/>
      <c r="BA11" s="179" t="s">
        <v>204</v>
      </c>
      <c r="BB11" s="180"/>
      <c r="BC11" s="179" t="s">
        <v>204</v>
      </c>
      <c r="BD11" s="180"/>
      <c r="BE11" s="179" t="s">
        <v>204</v>
      </c>
      <c r="BF11" s="180"/>
      <c r="BG11" s="179" t="s">
        <v>204</v>
      </c>
      <c r="BH11" s="180"/>
      <c r="BI11" s="179" t="s">
        <v>204</v>
      </c>
      <c r="BJ11" s="180"/>
      <c r="BK11" s="179" t="s">
        <v>204</v>
      </c>
      <c r="BL11" s="180"/>
      <c r="BM11" s="179" t="s">
        <v>204</v>
      </c>
      <c r="BN11" s="180"/>
      <c r="BO11" s="179" t="s">
        <v>204</v>
      </c>
      <c r="BP11" s="180"/>
      <c r="BQ11" s="179" t="s">
        <v>204</v>
      </c>
      <c r="BR11" s="180"/>
      <c r="BS11" s="179" t="s">
        <v>204</v>
      </c>
      <c r="BT11" s="180"/>
      <c r="BU11" s="179" t="s">
        <v>204</v>
      </c>
      <c r="BV11" s="180"/>
      <c r="BW11" s="179" t="s">
        <v>204</v>
      </c>
      <c r="BX11" s="180"/>
      <c r="BY11" s="179" t="s">
        <v>204</v>
      </c>
      <c r="BZ11" s="180"/>
      <c r="CA11" s="179" t="s">
        <v>204</v>
      </c>
      <c r="CB11" s="180"/>
      <c r="CC11" s="179" t="s">
        <v>204</v>
      </c>
      <c r="CD11" s="180"/>
      <c r="CE11" s="179" t="s">
        <v>204</v>
      </c>
      <c r="CF11" s="180"/>
      <c r="CG11" s="179" t="s">
        <v>204</v>
      </c>
      <c r="CH11" s="180"/>
      <c r="CI11" s="179" t="s">
        <v>204</v>
      </c>
      <c r="CJ11" s="180"/>
      <c r="CK11" s="179" t="s">
        <v>204</v>
      </c>
      <c r="CL11" s="180"/>
      <c r="CM11" s="179" t="s">
        <v>204</v>
      </c>
      <c r="CN11" s="180"/>
      <c r="CO11" s="179" t="s">
        <v>204</v>
      </c>
      <c r="CP11" s="180"/>
      <c r="CQ11" s="179" t="s">
        <v>204</v>
      </c>
      <c r="CR11" s="180"/>
      <c r="CS11" s="179" t="s">
        <v>204</v>
      </c>
      <c r="CT11" s="180"/>
      <c r="CU11" s="179" t="s">
        <v>204</v>
      </c>
      <c r="CV11" s="180"/>
      <c r="CW11" s="179" t="s">
        <v>204</v>
      </c>
      <c r="CX11" s="180"/>
      <c r="CY11" s="179" t="s">
        <v>204</v>
      </c>
      <c r="CZ11" s="180"/>
      <c r="DA11" s="179" t="s">
        <v>204</v>
      </c>
      <c r="DB11" s="180"/>
      <c r="DC11" s="179"/>
      <c r="DD11" s="180"/>
      <c r="DE11" s="179"/>
      <c r="DF11" s="180"/>
      <c r="DG11" s="123"/>
      <c r="DH11" s="124"/>
      <c r="DI11" s="16"/>
    </row>
    <row r="12" spans="1:113" ht="25.5" x14ac:dyDescent="0.2">
      <c r="A12" s="101"/>
      <c r="B12" s="17" t="s">
        <v>13</v>
      </c>
      <c r="C12" s="179"/>
      <c r="D12" s="180"/>
      <c r="E12" s="179"/>
      <c r="F12" s="180"/>
      <c r="G12" s="179"/>
      <c r="H12" s="180"/>
      <c r="I12" s="179"/>
      <c r="J12" s="180"/>
      <c r="K12" s="179"/>
      <c r="L12" s="180"/>
      <c r="M12" s="179"/>
      <c r="N12" s="180"/>
      <c r="O12" s="218"/>
      <c r="P12" s="219"/>
      <c r="Q12" s="179"/>
      <c r="R12" s="180"/>
      <c r="S12" s="179"/>
      <c r="T12" s="180"/>
      <c r="U12" s="179"/>
      <c r="V12" s="180"/>
      <c r="W12" s="179"/>
      <c r="X12" s="180"/>
      <c r="Y12" s="179"/>
      <c r="Z12" s="180"/>
      <c r="AA12" s="179"/>
      <c r="AB12" s="180"/>
      <c r="AC12" s="179"/>
      <c r="AD12" s="180"/>
      <c r="AE12" s="179"/>
      <c r="AF12" s="180"/>
      <c r="AG12" s="179"/>
      <c r="AH12" s="180"/>
      <c r="AI12" s="179"/>
      <c r="AJ12" s="180"/>
      <c r="AK12" s="179"/>
      <c r="AL12" s="180"/>
      <c r="AM12" s="179"/>
      <c r="AN12" s="180"/>
      <c r="AO12" s="179"/>
      <c r="AP12" s="180"/>
      <c r="AQ12" s="179"/>
      <c r="AR12" s="180"/>
      <c r="AS12" s="179"/>
      <c r="AT12" s="180"/>
      <c r="AU12" s="179"/>
      <c r="AV12" s="180"/>
      <c r="AW12" s="179"/>
      <c r="AX12" s="180"/>
      <c r="AY12" s="179"/>
      <c r="AZ12" s="180"/>
      <c r="BA12" s="179"/>
      <c r="BB12" s="180"/>
      <c r="BC12" s="179"/>
      <c r="BD12" s="180"/>
      <c r="BE12" s="179"/>
      <c r="BF12" s="180"/>
      <c r="BG12" s="179"/>
      <c r="BH12" s="180"/>
      <c r="BI12" s="179"/>
      <c r="BJ12" s="180"/>
      <c r="BK12" s="179"/>
      <c r="BL12" s="180"/>
      <c r="BM12" s="179"/>
      <c r="BN12" s="180"/>
      <c r="BO12" s="179"/>
      <c r="BP12" s="180"/>
      <c r="BQ12" s="179"/>
      <c r="BR12" s="180"/>
      <c r="BS12" s="179"/>
      <c r="BT12" s="180"/>
      <c r="BU12" s="179"/>
      <c r="BV12" s="180"/>
      <c r="BW12" s="179"/>
      <c r="BX12" s="180"/>
      <c r="BY12" s="179"/>
      <c r="BZ12" s="180"/>
      <c r="CA12" s="179"/>
      <c r="CB12" s="180"/>
      <c r="CC12" s="179"/>
      <c r="CD12" s="180"/>
      <c r="CE12" s="179"/>
      <c r="CF12" s="180"/>
      <c r="CG12" s="179"/>
      <c r="CH12" s="180"/>
      <c r="CI12" s="179"/>
      <c r="CJ12" s="180"/>
      <c r="CK12" s="179"/>
      <c r="CL12" s="180"/>
      <c r="CM12" s="179"/>
      <c r="CN12" s="180"/>
      <c r="CO12" s="179"/>
      <c r="CP12" s="180"/>
      <c r="CQ12" s="179"/>
      <c r="CR12" s="180"/>
      <c r="CS12" s="179"/>
      <c r="CT12" s="180"/>
      <c r="CU12" s="179"/>
      <c r="CV12" s="180"/>
      <c r="CW12" s="179"/>
      <c r="CX12" s="180"/>
      <c r="CY12" s="179"/>
      <c r="CZ12" s="180"/>
      <c r="DA12" s="179"/>
      <c r="DB12" s="180"/>
      <c r="DC12" s="179"/>
      <c r="DD12" s="180"/>
      <c r="DE12" s="179"/>
      <c r="DF12" s="180"/>
      <c r="DG12" s="123"/>
      <c r="DH12" s="124"/>
      <c r="DI12" s="18"/>
    </row>
    <row r="13" spans="1: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U5:V5"/>
    <mergeCell ref="O4:P4"/>
    <mergeCell ref="O5:P5"/>
    <mergeCell ref="O6:P6"/>
    <mergeCell ref="O7:P7"/>
    <mergeCell ref="O8:P8"/>
    <mergeCell ref="O9:P9"/>
    <mergeCell ref="Q12:R12"/>
    <mergeCell ref="G10:H10"/>
    <mergeCell ref="G11:H11"/>
    <mergeCell ref="G12:H12"/>
    <mergeCell ref="I10:J10"/>
    <mergeCell ref="I11:J11"/>
    <mergeCell ref="I12:J12"/>
    <mergeCell ref="K12:L12"/>
    <mergeCell ref="O12:P12"/>
    <mergeCell ref="O10:P10"/>
    <mergeCell ref="Q10:R10"/>
    <mergeCell ref="Q9:R9"/>
    <mergeCell ref="Q8:R8"/>
    <mergeCell ref="K9:L9"/>
    <mergeCell ref="K7:L7"/>
    <mergeCell ref="K6:L6"/>
    <mergeCell ref="S5:T5"/>
    <mergeCell ref="DG8:DH8"/>
    <mergeCell ref="DE9:DF9"/>
    <mergeCell ref="CG8:CH8"/>
    <mergeCell ref="CE8:CF8"/>
    <mergeCell ref="CA8:CB8"/>
    <mergeCell ref="CC8:CD8"/>
    <mergeCell ref="AY7:AZ7"/>
    <mergeCell ref="BA7:BB7"/>
    <mergeCell ref="BC7:BD7"/>
    <mergeCell ref="DG7:DH7"/>
    <mergeCell ref="CQ7:CR7"/>
    <mergeCell ref="BU7:BV7"/>
    <mergeCell ref="CO7:CP7"/>
    <mergeCell ref="CM7:CN7"/>
    <mergeCell ref="DA7:DB7"/>
    <mergeCell ref="CW7:CX7"/>
    <mergeCell ref="BY7:BZ7"/>
    <mergeCell ref="CC7:CD7"/>
    <mergeCell ref="CA7:CB7"/>
    <mergeCell ref="BE9:BF9"/>
    <mergeCell ref="CY8:CZ8"/>
    <mergeCell ref="CY9:CZ9"/>
    <mergeCell ref="CY7:CZ7"/>
    <mergeCell ref="BY9:BZ9"/>
    <mergeCell ref="U9:V9"/>
    <mergeCell ref="U7:V7"/>
    <mergeCell ref="AI5:AJ5"/>
    <mergeCell ref="W7:X7"/>
    <mergeCell ref="Y7:Z7"/>
    <mergeCell ref="AE5:AF5"/>
    <mergeCell ref="AG6:AH6"/>
    <mergeCell ref="AG7:AH7"/>
    <mergeCell ref="AI7:AJ7"/>
    <mergeCell ref="AA6:AB6"/>
    <mergeCell ref="AI6:AJ6"/>
    <mergeCell ref="U6:V6"/>
    <mergeCell ref="W6:X6"/>
    <mergeCell ref="W9:X9"/>
    <mergeCell ref="AE7:AF7"/>
    <mergeCell ref="AE8:AF8"/>
    <mergeCell ref="AE6:AF6"/>
    <mergeCell ref="AE9:AF9"/>
    <mergeCell ref="AA7:AB7"/>
    <mergeCell ref="Y9:Z9"/>
    <mergeCell ref="W8:X8"/>
    <mergeCell ref="AA8:AB8"/>
    <mergeCell ref="AI8:AJ8"/>
    <mergeCell ref="U8:V8"/>
    <mergeCell ref="BO5:BP5"/>
    <mergeCell ref="BQ6:BR6"/>
    <mergeCell ref="BW5:BX5"/>
    <mergeCell ref="BY6:BZ6"/>
    <mergeCell ref="BQ5:BR5"/>
    <mergeCell ref="BS5:BT5"/>
    <mergeCell ref="W5:X5"/>
    <mergeCell ref="Y6:Z6"/>
    <mergeCell ref="AA9:AB9"/>
    <mergeCell ref="AA5:AB5"/>
    <mergeCell ref="BC8:BD8"/>
    <mergeCell ref="AC8:AD8"/>
    <mergeCell ref="AY8:AZ8"/>
    <mergeCell ref="BA8:BB8"/>
    <mergeCell ref="AG8:AH8"/>
    <mergeCell ref="Y8:Z8"/>
    <mergeCell ref="AQ8:AR8"/>
    <mergeCell ref="AK8:AL8"/>
    <mergeCell ref="AM8:AN8"/>
    <mergeCell ref="AQ5:AR5"/>
    <mergeCell ref="AK5:AL5"/>
    <mergeCell ref="BE6:BF6"/>
    <mergeCell ref="BA5:BB5"/>
    <mergeCell ref="AU5:AV5"/>
    <mergeCell ref="CC5:CD5"/>
    <mergeCell ref="AM7:AN7"/>
    <mergeCell ref="AO9:AP9"/>
    <mergeCell ref="AO12:AP12"/>
    <mergeCell ref="AO8:AP8"/>
    <mergeCell ref="BC5:BD5"/>
    <mergeCell ref="AO5:AP5"/>
    <mergeCell ref="AW5:AX5"/>
    <mergeCell ref="AM5:AN5"/>
    <mergeCell ref="AW6:AX6"/>
    <mergeCell ref="AM6:AN6"/>
    <mergeCell ref="AU6:AV6"/>
    <mergeCell ref="AY12:AZ12"/>
    <mergeCell ref="BA12:BB12"/>
    <mergeCell ref="BA11:BB11"/>
    <mergeCell ref="BC11:BD11"/>
    <mergeCell ref="BC12:BD12"/>
    <mergeCell ref="BY5:BZ5"/>
    <mergeCell ref="BI5:BJ5"/>
    <mergeCell ref="BK5:BL5"/>
    <mergeCell ref="BK6:BL6"/>
    <mergeCell ref="BG5:BH5"/>
    <mergeCell ref="AS5:AT5"/>
    <mergeCell ref="BA6:BB6"/>
    <mergeCell ref="CY6:CZ6"/>
    <mergeCell ref="CI5:CJ5"/>
    <mergeCell ref="CW5:CX5"/>
    <mergeCell ref="CW6:CX6"/>
    <mergeCell ref="CY5:CZ5"/>
    <mergeCell ref="CM5:CN5"/>
    <mergeCell ref="CK5:CL5"/>
    <mergeCell ref="CU5:CV5"/>
    <mergeCell ref="CK6:CL6"/>
    <mergeCell ref="CM6:CN6"/>
    <mergeCell ref="CO6:CP6"/>
    <mergeCell ref="AY5:AZ5"/>
    <mergeCell ref="BM5:BN5"/>
    <mergeCell ref="BG6:BH6"/>
    <mergeCell ref="BO6:BP6"/>
    <mergeCell ref="BE5:BF5"/>
    <mergeCell ref="BI6:BJ6"/>
    <mergeCell ref="BM6:BN6"/>
    <mergeCell ref="BS6:BT6"/>
    <mergeCell ref="CU10:CV10"/>
    <mergeCell ref="BW7:BX7"/>
    <mergeCell ref="CE7:CF7"/>
    <mergeCell ref="CI7:CJ7"/>
    <mergeCell ref="CS8:CT8"/>
    <mergeCell ref="CS7:CT7"/>
    <mergeCell ref="CI10:CJ10"/>
    <mergeCell ref="BW9:BX9"/>
    <mergeCell ref="BM9:BN9"/>
    <mergeCell ref="BS8:BT8"/>
    <mergeCell ref="BO7:BP7"/>
    <mergeCell ref="BS7:BT7"/>
    <mergeCell ref="BQ7:BR7"/>
    <mergeCell ref="BC6:BD6"/>
    <mergeCell ref="AY6:AZ6"/>
    <mergeCell ref="BE8:BF8"/>
    <mergeCell ref="CY11:CZ11"/>
    <mergeCell ref="CK12:CL12"/>
    <mergeCell ref="CK11:CL11"/>
    <mergeCell ref="CY10:CZ10"/>
    <mergeCell ref="CW11:CX11"/>
    <mergeCell ref="CW10:CX10"/>
    <mergeCell ref="CQ10:CR10"/>
    <mergeCell ref="CQ11:CR11"/>
    <mergeCell ref="CW12:CX12"/>
    <mergeCell ref="CQ12:CR12"/>
    <mergeCell ref="CY12:CZ12"/>
    <mergeCell ref="CM11:CN11"/>
    <mergeCell ref="CS12:CT12"/>
    <mergeCell ref="CW8:CX8"/>
    <mergeCell ref="CW9:CX9"/>
    <mergeCell ref="CM8:CN8"/>
    <mergeCell ref="CK8:CL8"/>
    <mergeCell ref="CI8:CJ8"/>
    <mergeCell ref="CQ8:CR8"/>
    <mergeCell ref="CK7:CL7"/>
    <mergeCell ref="CU12:CV12"/>
    <mergeCell ref="CO12:CP12"/>
    <mergeCell ref="CO11:CP11"/>
    <mergeCell ref="CU11:CV11"/>
    <mergeCell ref="CM10:CN10"/>
    <mergeCell ref="BA9:BB9"/>
    <mergeCell ref="BC9:BD9"/>
    <mergeCell ref="AY9:AZ9"/>
    <mergeCell ref="BE7:BF7"/>
    <mergeCell ref="AU9:AV9"/>
    <mergeCell ref="AS9:AT9"/>
    <mergeCell ref="BY8:BZ8"/>
    <mergeCell ref="CO8:CP8"/>
    <mergeCell ref="CU8:CV8"/>
    <mergeCell ref="CU9:CV9"/>
    <mergeCell ref="BG9:BH9"/>
    <mergeCell ref="BW8:BX8"/>
    <mergeCell ref="AW9:AX9"/>
    <mergeCell ref="CU7:CV7"/>
    <mergeCell ref="CG7:CH7"/>
    <mergeCell ref="DA12:DB12"/>
    <mergeCell ref="DA10:DB10"/>
    <mergeCell ref="DC11:DD11"/>
    <mergeCell ref="DE8:DF8"/>
    <mergeCell ref="DC7:DD7"/>
    <mergeCell ref="DC8:DD8"/>
    <mergeCell ref="DE7:DF7"/>
    <mergeCell ref="DE12:DF12"/>
    <mergeCell ref="DE10:DF10"/>
    <mergeCell ref="DC12:DD12"/>
    <mergeCell ref="DE11:DF11"/>
    <mergeCell ref="DA11:DB11"/>
    <mergeCell ref="DC10:DD10"/>
    <mergeCell ref="DC9:DD9"/>
    <mergeCell ref="DA9:DB9"/>
    <mergeCell ref="DA8:DB8"/>
    <mergeCell ref="S11:T11"/>
    <mergeCell ref="M8:N8"/>
    <mergeCell ref="Q11:R11"/>
    <mergeCell ref="Q6:R6"/>
    <mergeCell ref="Q5:R5"/>
    <mergeCell ref="S9:T9"/>
    <mergeCell ref="M5:N5"/>
    <mergeCell ref="M11:N11"/>
    <mergeCell ref="M10:N10"/>
    <mergeCell ref="S10:T10"/>
    <mergeCell ref="O11:P11"/>
    <mergeCell ref="S6:T6"/>
    <mergeCell ref="M9:N9"/>
    <mergeCell ref="M7:N7"/>
    <mergeCell ref="S8:T8"/>
    <mergeCell ref="C9:D9"/>
    <mergeCell ref="G7:H7"/>
    <mergeCell ref="C7:D7"/>
    <mergeCell ref="C10:D10"/>
    <mergeCell ref="E10:F10"/>
    <mergeCell ref="I8:J8"/>
    <mergeCell ref="Q7:R7"/>
    <mergeCell ref="S7:T7"/>
    <mergeCell ref="M6:N6"/>
    <mergeCell ref="E9:F9"/>
    <mergeCell ref="I9:J9"/>
    <mergeCell ref="K11:L11"/>
    <mergeCell ref="E5:F5"/>
    <mergeCell ref="E6:F6"/>
    <mergeCell ref="I5:J5"/>
    <mergeCell ref="I7:J7"/>
    <mergeCell ref="K8:L8"/>
    <mergeCell ref="G8:H8"/>
    <mergeCell ref="G9:H9"/>
    <mergeCell ref="E11:F11"/>
    <mergeCell ref="K5:L5"/>
    <mergeCell ref="BO11:BP11"/>
    <mergeCell ref="BS10:BT10"/>
    <mergeCell ref="BM10:BN10"/>
    <mergeCell ref="BK10:BL10"/>
    <mergeCell ref="BM11:BN11"/>
    <mergeCell ref="BS11:BT11"/>
    <mergeCell ref="CS9:CT9"/>
    <mergeCell ref="CC9:CD9"/>
    <mergeCell ref="CQ9:CR9"/>
    <mergeCell ref="CS11:CT11"/>
    <mergeCell ref="CO9:CP9"/>
    <mergeCell ref="CK9:CL9"/>
    <mergeCell ref="CO10:CP10"/>
    <mergeCell ref="CI9:CJ9"/>
    <mergeCell ref="CE9:CF9"/>
    <mergeCell ref="CA9:CB9"/>
    <mergeCell ref="CK10:CL10"/>
    <mergeCell ref="CS10:CT10"/>
    <mergeCell ref="CG11:CH11"/>
    <mergeCell ref="BU9:BV9"/>
    <mergeCell ref="CM9:CN9"/>
    <mergeCell ref="CA11:CB11"/>
    <mergeCell ref="CG9:CH9"/>
    <mergeCell ref="CI11:CJ11"/>
    <mergeCell ref="AO7:AP7"/>
    <mergeCell ref="AS7:AT7"/>
    <mergeCell ref="AQ6:AR6"/>
    <mergeCell ref="AU8:AV8"/>
    <mergeCell ref="AW8:AX8"/>
    <mergeCell ref="AS8:AT8"/>
    <mergeCell ref="AU7:AV7"/>
    <mergeCell ref="AW7:AX7"/>
    <mergeCell ref="AO6:AP6"/>
    <mergeCell ref="AS6:AT6"/>
    <mergeCell ref="AQ7:AR7"/>
    <mergeCell ref="BE10:BF10"/>
    <mergeCell ref="BG7:BH7"/>
    <mergeCell ref="BG8:BH8"/>
    <mergeCell ref="BU8:BV8"/>
    <mergeCell ref="BI9:BJ9"/>
    <mergeCell ref="BI8:BJ8"/>
    <mergeCell ref="BI7:BJ7"/>
    <mergeCell ref="BK8:BL8"/>
    <mergeCell ref="BS9:BT9"/>
    <mergeCell ref="BK7:BL7"/>
    <mergeCell ref="BK9:BL9"/>
    <mergeCell ref="BM7:BN7"/>
    <mergeCell ref="BM8:BN8"/>
    <mergeCell ref="BO9:BP9"/>
    <mergeCell ref="BQ9:BR9"/>
    <mergeCell ref="BO8:BP8"/>
    <mergeCell ref="BQ8:BR8"/>
    <mergeCell ref="DG5:DH5"/>
    <mergeCell ref="CA6:CB6"/>
    <mergeCell ref="CG6:CH6"/>
    <mergeCell ref="BU6:BV6"/>
    <mergeCell ref="BU5:BV5"/>
    <mergeCell ref="CO5:CP5"/>
    <mergeCell ref="CC6:CD6"/>
    <mergeCell ref="CE6:CF6"/>
    <mergeCell ref="CS5:CT5"/>
    <mergeCell ref="DC5:DD5"/>
    <mergeCell ref="BW6:BX6"/>
    <mergeCell ref="DE5:DF5"/>
    <mergeCell ref="CG5:CH5"/>
    <mergeCell ref="CA5:CB5"/>
    <mergeCell ref="CQ5:CR5"/>
    <mergeCell ref="CI6:CJ6"/>
    <mergeCell ref="CS6:CT6"/>
    <mergeCell ref="DE6:DF6"/>
    <mergeCell ref="CE5:CF5"/>
    <mergeCell ref="CQ6:CR6"/>
    <mergeCell ref="DC6:DD6"/>
    <mergeCell ref="DA5:DB5"/>
    <mergeCell ref="DA6:DB6"/>
    <mergeCell ref="CU6:CV6"/>
    <mergeCell ref="AK12:AL12"/>
    <mergeCell ref="AK11:AL11"/>
    <mergeCell ref="AG9:AH9"/>
    <mergeCell ref="AA12:AB12"/>
    <mergeCell ref="AQ9:AR9"/>
    <mergeCell ref="AS12:AT12"/>
    <mergeCell ref="AU12:AV12"/>
    <mergeCell ref="AU11:AV11"/>
    <mergeCell ref="AS10:AT10"/>
    <mergeCell ref="AM10:AN10"/>
    <mergeCell ref="AM11:AN11"/>
    <mergeCell ref="AM12:AN12"/>
    <mergeCell ref="AI11:AJ11"/>
    <mergeCell ref="AI12:AJ12"/>
    <mergeCell ref="AI9:AJ9"/>
    <mergeCell ref="AK9:AL9"/>
    <mergeCell ref="AM9:AN9"/>
    <mergeCell ref="AO10:AP10"/>
    <mergeCell ref="AO11:AP11"/>
    <mergeCell ref="AQ11:AR11"/>
    <mergeCell ref="AQ12:AR12"/>
    <mergeCell ref="AU10:AV10"/>
    <mergeCell ref="AS11:AT11"/>
    <mergeCell ref="AQ10:AR10"/>
    <mergeCell ref="C4:D4"/>
    <mergeCell ref="E4:F4"/>
    <mergeCell ref="I4:J4"/>
    <mergeCell ref="G4:H4"/>
    <mergeCell ref="K4:L4"/>
    <mergeCell ref="M4:N4"/>
    <mergeCell ref="Q4:R4"/>
    <mergeCell ref="S4:T4"/>
    <mergeCell ref="AI10:AJ10"/>
    <mergeCell ref="U4:V4"/>
    <mergeCell ref="AE4:AF4"/>
    <mergeCell ref="W4:X4"/>
    <mergeCell ref="AE10:AF10"/>
    <mergeCell ref="AC9:AD9"/>
    <mergeCell ref="AC10:AD10"/>
    <mergeCell ref="Y10:Z10"/>
    <mergeCell ref="C8:D8"/>
    <mergeCell ref="E7:F7"/>
    <mergeCell ref="G6:H6"/>
    <mergeCell ref="C6:D6"/>
    <mergeCell ref="C5:D5"/>
    <mergeCell ref="G5:H5"/>
    <mergeCell ref="E8:F8"/>
    <mergeCell ref="I6:J6"/>
    <mergeCell ref="AK4:AL4"/>
    <mergeCell ref="AC5:AD5"/>
    <mergeCell ref="AC6:AD6"/>
    <mergeCell ref="AC7:AD7"/>
    <mergeCell ref="Y5:Z5"/>
    <mergeCell ref="AM4:AN4"/>
    <mergeCell ref="AG4:AH4"/>
    <mergeCell ref="AI4:AJ4"/>
    <mergeCell ref="Y4:Z4"/>
    <mergeCell ref="AA4:AB4"/>
    <mergeCell ref="AC4:AD4"/>
    <mergeCell ref="AK7:AL7"/>
    <mergeCell ref="AG5:AH5"/>
    <mergeCell ref="AK6:AL6"/>
    <mergeCell ref="AQ4:AR4"/>
    <mergeCell ref="AS4:AT4"/>
    <mergeCell ref="AU4:AV4"/>
    <mergeCell ref="AO4:AP4"/>
    <mergeCell ref="AW4:AX4"/>
    <mergeCell ref="BA4:BB4"/>
    <mergeCell ref="AY4:AZ4"/>
    <mergeCell ref="BO4:BP4"/>
    <mergeCell ref="BG4:BH4"/>
    <mergeCell ref="CE4:CF4"/>
    <mergeCell ref="CK4:CL4"/>
    <mergeCell ref="CA4:CB4"/>
    <mergeCell ref="CO4:CP4"/>
    <mergeCell ref="CG4:CH4"/>
    <mergeCell ref="BW4:BX4"/>
    <mergeCell ref="BY4:BZ4"/>
    <mergeCell ref="CM4:CN4"/>
    <mergeCell ref="BC4:BD4"/>
    <mergeCell ref="BE4:BF4"/>
    <mergeCell ref="CC4:CD4"/>
    <mergeCell ref="CI4:CJ4"/>
    <mergeCell ref="BQ4:BR4"/>
    <mergeCell ref="BS4:BT4"/>
    <mergeCell ref="BU4:BV4"/>
    <mergeCell ref="BI4:BJ4"/>
    <mergeCell ref="BK4:BL4"/>
    <mergeCell ref="BM4:BN4"/>
    <mergeCell ref="DE4:DF4"/>
    <mergeCell ref="DG4:DH4"/>
    <mergeCell ref="CQ4:CR4"/>
    <mergeCell ref="CS4:CT4"/>
    <mergeCell ref="CU4:CV4"/>
    <mergeCell ref="CW4:CX4"/>
    <mergeCell ref="CY4:CZ4"/>
    <mergeCell ref="DA4:DB4"/>
    <mergeCell ref="DC4:DD4"/>
    <mergeCell ref="C12:D12"/>
    <mergeCell ref="C11:D11"/>
    <mergeCell ref="E12:F12"/>
    <mergeCell ref="AK10:AL10"/>
    <mergeCell ref="AG10:AH10"/>
    <mergeCell ref="M12:N12"/>
    <mergeCell ref="AC12:AD12"/>
    <mergeCell ref="S12:T12"/>
    <mergeCell ref="U12:V12"/>
    <mergeCell ref="W11:X11"/>
    <mergeCell ref="W12:X12"/>
    <mergeCell ref="W10:X10"/>
    <mergeCell ref="U11:V11"/>
    <mergeCell ref="U10:V10"/>
    <mergeCell ref="K10:L10"/>
    <mergeCell ref="AC11:AD11"/>
    <mergeCell ref="AA10:AB10"/>
    <mergeCell ref="Y11:Z11"/>
    <mergeCell ref="Y12:Z12"/>
    <mergeCell ref="AE12:AF12"/>
    <mergeCell ref="AA11:AB11"/>
    <mergeCell ref="AE11:AF11"/>
    <mergeCell ref="AG12:AH12"/>
    <mergeCell ref="AG11:AH11"/>
    <mergeCell ref="CE12:CF12"/>
    <mergeCell ref="CA12:CB12"/>
    <mergeCell ref="BU10:BV10"/>
    <mergeCell ref="BU12:BV12"/>
    <mergeCell ref="CM12:CN12"/>
    <mergeCell ref="CC12:CD12"/>
    <mergeCell ref="CG12:CH12"/>
    <mergeCell ref="CI12:CJ12"/>
    <mergeCell ref="CG10:CH10"/>
    <mergeCell ref="CC10:CD10"/>
    <mergeCell ref="CC11:CD11"/>
    <mergeCell ref="CE11:CF11"/>
    <mergeCell ref="BW12:BX12"/>
    <mergeCell ref="BY11:BZ11"/>
    <mergeCell ref="BW11:BX11"/>
    <mergeCell ref="BY12:BZ12"/>
    <mergeCell ref="BW10:BX10"/>
    <mergeCell ref="BY10:BZ10"/>
    <mergeCell ref="CA10:CB10"/>
    <mergeCell ref="BU11:BV11"/>
    <mergeCell ref="CE10:CF10"/>
    <mergeCell ref="BG11:BH11"/>
    <mergeCell ref="BG10:BH10"/>
    <mergeCell ref="BI10:BJ10"/>
    <mergeCell ref="BQ10:BR10"/>
    <mergeCell ref="BO10:BP10"/>
    <mergeCell ref="BM12:BN12"/>
    <mergeCell ref="BS12:BT12"/>
    <mergeCell ref="AW11:AX11"/>
    <mergeCell ref="AW10:AX10"/>
    <mergeCell ref="BA10:BB10"/>
    <mergeCell ref="AW12:AX12"/>
    <mergeCell ref="BC10:BD10"/>
    <mergeCell ref="AY10:AZ10"/>
    <mergeCell ref="BE11:BF11"/>
    <mergeCell ref="BE12:BF12"/>
    <mergeCell ref="BG12:BH12"/>
    <mergeCell ref="BI12:BJ12"/>
    <mergeCell ref="BI11:BJ11"/>
    <mergeCell ref="BQ12:BR12"/>
    <mergeCell ref="BO12:BP12"/>
    <mergeCell ref="BK12:BL12"/>
    <mergeCell ref="BK11:BL11"/>
    <mergeCell ref="BQ11:BR11"/>
    <mergeCell ref="AY11:AZ11"/>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688" priority="7" stopIfTrue="1">
      <formula>AND(NOT(ISBLANK(C$8)),C14&gt;C$8)</formula>
    </cfRule>
    <cfRule type="expression" dxfId="687"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686"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685"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684" priority="2" stopIfTrue="1" operator="lessThan">
      <formula>F$12</formula>
    </cfRule>
  </conditionalFormatting>
  <conditionalFormatting sqref="F46 H46 J46 L46 N46 P46">
    <cfRule type="cellIs" dxfId="683" priority="3" stopIfTrue="1" operator="greaterThan">
      <formula>F10</formula>
    </cfRule>
  </conditionalFormatting>
  <conditionalFormatting sqref="F47 H47 J47 L47 N47 P47">
    <cfRule type="cellIs" dxfId="682"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681"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680" priority="6" stopIfTrue="1" operator="greaterThan">
      <formula>Q10</formula>
    </cfRule>
  </conditionalFormatting>
  <conditionalFormatting sqref="BF45 DD45 DF45 DH45">
    <cfRule type="cellIs" dxfId="679"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85" zoomScaleNormal="85" workbookViewId="0">
      <pane xSplit="2" ySplit="13" topLeftCell="AS17" activePane="bottomRight" state="frozen"/>
      <selection pane="topRight" activeCell="C1" sqref="C1"/>
      <selection pane="bottomLeft" activeCell="A14" sqref="A14"/>
      <selection pane="bottomRight" activeCell="BY14" sqref="BY14"/>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31" x14ac:dyDescent="0.2">
      <c r="A1" s="76" t="s">
        <v>160</v>
      </c>
      <c r="B1" s="77" t="s">
        <v>279</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0.25" x14ac:dyDescent="0.2">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
      <c r="A4" s="16"/>
      <c r="B4" s="75" t="s">
        <v>161</v>
      </c>
      <c r="C4" s="216">
        <v>7</v>
      </c>
      <c r="D4" s="217"/>
      <c r="E4" s="216">
        <v>13</v>
      </c>
      <c r="F4" s="217"/>
      <c r="G4" s="216">
        <v>14</v>
      </c>
      <c r="H4" s="217"/>
      <c r="I4" s="216">
        <v>99</v>
      </c>
      <c r="J4" s="217"/>
      <c r="K4" s="216">
        <v>100</v>
      </c>
      <c r="L4" s="217"/>
      <c r="M4" s="216">
        <v>16</v>
      </c>
      <c r="N4" s="217"/>
      <c r="O4" s="216">
        <v>19</v>
      </c>
      <c r="P4" s="217"/>
      <c r="Q4" s="216">
        <v>20</v>
      </c>
      <c r="R4" s="217"/>
      <c r="S4" s="216">
        <v>17</v>
      </c>
      <c r="T4" s="217"/>
      <c r="U4" s="216">
        <v>18</v>
      </c>
      <c r="V4" s="217"/>
      <c r="W4" s="216">
        <v>21</v>
      </c>
      <c r="X4" s="217"/>
      <c r="Y4" s="216">
        <v>23</v>
      </c>
      <c r="Z4" s="217"/>
      <c r="AA4" s="216">
        <v>24</v>
      </c>
      <c r="AB4" s="217"/>
      <c r="AC4" s="216">
        <v>25</v>
      </c>
      <c r="AD4" s="217"/>
      <c r="AE4" s="216">
        <v>29</v>
      </c>
      <c r="AF4" s="217"/>
      <c r="AG4" s="216">
        <v>38</v>
      </c>
      <c r="AH4" s="217"/>
      <c r="AI4" s="197">
        <v>32</v>
      </c>
      <c r="AJ4" s="198"/>
      <c r="AK4" s="216">
        <v>33</v>
      </c>
      <c r="AL4" s="217"/>
      <c r="AM4" s="216">
        <v>31</v>
      </c>
      <c r="AN4" s="217"/>
      <c r="AO4" s="216">
        <v>35</v>
      </c>
      <c r="AP4" s="217"/>
      <c r="AQ4" s="216">
        <v>37</v>
      </c>
      <c r="AR4" s="217"/>
      <c r="AS4" s="216">
        <v>39</v>
      </c>
      <c r="AT4" s="217"/>
      <c r="AU4" s="216">
        <v>43</v>
      </c>
      <c r="AV4" s="217"/>
      <c r="AW4" s="216">
        <v>44</v>
      </c>
      <c r="AX4" s="217"/>
      <c r="AY4" s="216">
        <v>45</v>
      </c>
      <c r="AZ4" s="217"/>
      <c r="BA4" s="216">
        <v>40</v>
      </c>
      <c r="BB4" s="217"/>
      <c r="BC4" s="216">
        <v>42</v>
      </c>
      <c r="BD4" s="217"/>
      <c r="BE4" s="216">
        <v>50</v>
      </c>
      <c r="BF4" s="217"/>
      <c r="BG4" s="216">
        <v>46</v>
      </c>
      <c r="BH4" s="217"/>
      <c r="BI4" s="216">
        <v>47</v>
      </c>
      <c r="BJ4" s="217"/>
      <c r="BK4" s="216">
        <v>48</v>
      </c>
      <c r="BL4" s="217"/>
      <c r="BM4" s="216">
        <v>52</v>
      </c>
      <c r="BN4" s="217"/>
      <c r="BO4" s="216">
        <v>53</v>
      </c>
      <c r="BP4" s="217"/>
      <c r="BQ4" s="220">
        <v>61</v>
      </c>
      <c r="BR4" s="220"/>
      <c r="BS4" s="216">
        <v>54</v>
      </c>
      <c r="BT4" s="217"/>
      <c r="BU4" s="216">
        <v>55</v>
      </c>
      <c r="BV4" s="217"/>
      <c r="BW4" s="216">
        <v>56</v>
      </c>
      <c r="BX4" s="217"/>
      <c r="BY4" s="216">
        <v>71</v>
      </c>
      <c r="BZ4" s="217"/>
      <c r="CA4" s="216">
        <v>63</v>
      </c>
      <c r="CB4" s="217"/>
      <c r="CC4" s="216">
        <v>64</v>
      </c>
      <c r="CD4" s="217"/>
      <c r="CE4" s="216">
        <v>65</v>
      </c>
      <c r="CF4" s="217"/>
      <c r="CG4" s="216">
        <v>66</v>
      </c>
      <c r="CH4" s="217"/>
      <c r="CI4" s="216">
        <v>67</v>
      </c>
      <c r="CJ4" s="217"/>
      <c r="CK4" s="216">
        <v>68</v>
      </c>
      <c r="CL4" s="217"/>
      <c r="CM4" s="216">
        <v>69</v>
      </c>
      <c r="CN4" s="217"/>
      <c r="CO4" s="216">
        <v>78</v>
      </c>
      <c r="CP4" s="217"/>
      <c r="CQ4" s="216">
        <v>79</v>
      </c>
      <c r="CR4" s="217"/>
      <c r="CS4" s="216">
        <v>74</v>
      </c>
      <c r="CT4" s="217"/>
      <c r="CU4" s="216">
        <v>82</v>
      </c>
      <c r="CV4" s="217"/>
      <c r="CW4" s="216">
        <v>72</v>
      </c>
      <c r="CX4" s="217"/>
      <c r="CY4" s="216">
        <v>76</v>
      </c>
      <c r="CZ4" s="217"/>
      <c r="DA4" s="216">
        <v>83</v>
      </c>
      <c r="DB4" s="217"/>
      <c r="DC4" s="216">
        <v>73</v>
      </c>
      <c r="DD4" s="217"/>
      <c r="DE4" s="216">
        <v>80</v>
      </c>
      <c r="DF4" s="217"/>
      <c r="DG4" s="216">
        <v>70</v>
      </c>
      <c r="DH4" s="217"/>
      <c r="DI4" s="216">
        <v>75</v>
      </c>
      <c r="DJ4" s="217"/>
      <c r="DK4" s="216">
        <v>77</v>
      </c>
      <c r="DL4" s="217"/>
      <c r="DM4" s="216">
        <v>59</v>
      </c>
      <c r="DN4" s="217"/>
      <c r="DO4" s="216">
        <v>81</v>
      </c>
      <c r="DP4" s="217"/>
      <c r="DQ4" s="216">
        <v>62</v>
      </c>
      <c r="DR4" s="217"/>
      <c r="DS4" s="216">
        <v>84</v>
      </c>
      <c r="DT4" s="217"/>
      <c r="DU4" s="216">
        <v>85</v>
      </c>
      <c r="DV4" s="217"/>
      <c r="DW4" s="216">
        <v>87</v>
      </c>
      <c r="DX4" s="217"/>
      <c r="DY4" s="216"/>
      <c r="DZ4" s="217"/>
      <c r="EA4" s="16"/>
    </row>
    <row r="5" spans="1:131" s="1" customFormat="1" ht="26.25" customHeight="1" x14ac:dyDescent="0.2">
      <c r="A5" s="16"/>
      <c r="B5" s="17" t="s">
        <v>10</v>
      </c>
      <c r="C5" s="179" t="s">
        <v>137</v>
      </c>
      <c r="D5" s="180"/>
      <c r="E5" s="179" t="s">
        <v>97</v>
      </c>
      <c r="F5" s="180"/>
      <c r="G5" s="179" t="s">
        <v>98</v>
      </c>
      <c r="H5" s="180"/>
      <c r="I5" s="179" t="s">
        <v>238</v>
      </c>
      <c r="J5" s="180"/>
      <c r="K5" s="179" t="s">
        <v>239</v>
      </c>
      <c r="L5" s="180"/>
      <c r="M5" s="179" t="s">
        <v>99</v>
      </c>
      <c r="N5" s="180"/>
      <c r="O5" s="179" t="s">
        <v>103</v>
      </c>
      <c r="P5" s="180"/>
      <c r="Q5" s="179" t="s">
        <v>104</v>
      </c>
      <c r="R5" s="180"/>
      <c r="S5" s="179" t="s">
        <v>101</v>
      </c>
      <c r="T5" s="180"/>
      <c r="U5" s="179" t="s">
        <v>102</v>
      </c>
      <c r="V5" s="180"/>
      <c r="W5" s="179" t="s">
        <v>36</v>
      </c>
      <c r="X5" s="180"/>
      <c r="Y5" s="179" t="s">
        <v>93</v>
      </c>
      <c r="Z5" s="180"/>
      <c r="AA5" s="179" t="s">
        <v>166</v>
      </c>
      <c r="AB5" s="180"/>
      <c r="AC5" s="179" t="s">
        <v>195</v>
      </c>
      <c r="AD5" s="180"/>
      <c r="AE5" s="179" t="s">
        <v>196</v>
      </c>
      <c r="AF5" s="180"/>
      <c r="AG5" s="179" t="s">
        <v>17</v>
      </c>
      <c r="AH5" s="180"/>
      <c r="AI5" s="177" t="s">
        <v>105</v>
      </c>
      <c r="AJ5" s="178"/>
      <c r="AK5" s="179" t="s">
        <v>197</v>
      </c>
      <c r="AL5" s="180"/>
      <c r="AM5" s="179" t="s">
        <v>164</v>
      </c>
      <c r="AN5" s="180"/>
      <c r="AO5" s="179" t="s">
        <v>198</v>
      </c>
      <c r="AP5" s="180"/>
      <c r="AQ5" s="179" t="s">
        <v>199</v>
      </c>
      <c r="AR5" s="180"/>
      <c r="AS5" s="179" t="s">
        <v>240</v>
      </c>
      <c r="AT5" s="180"/>
      <c r="AU5" s="179" t="s">
        <v>241</v>
      </c>
      <c r="AV5" s="180"/>
      <c r="AW5" s="179" t="s">
        <v>107</v>
      </c>
      <c r="AX5" s="180"/>
      <c r="AY5" s="179" t="s">
        <v>108</v>
      </c>
      <c r="AZ5" s="180"/>
      <c r="BA5" s="179" t="s">
        <v>94</v>
      </c>
      <c r="BB5" s="180"/>
      <c r="BC5" s="179" t="s">
        <v>248</v>
      </c>
      <c r="BD5" s="180"/>
      <c r="BE5" s="179" t="s">
        <v>91</v>
      </c>
      <c r="BF5" s="180"/>
      <c r="BG5" s="179" t="s">
        <v>6</v>
      </c>
      <c r="BH5" s="180"/>
      <c r="BI5" s="179" t="s">
        <v>8</v>
      </c>
      <c r="BJ5" s="180"/>
      <c r="BK5" s="179" t="s">
        <v>7</v>
      </c>
      <c r="BL5" s="180"/>
      <c r="BM5" s="179" t="s">
        <v>109</v>
      </c>
      <c r="BN5" s="180"/>
      <c r="BO5" s="179" t="s">
        <v>203</v>
      </c>
      <c r="BP5" s="180"/>
      <c r="BQ5" s="177" t="s">
        <v>228</v>
      </c>
      <c r="BR5" s="178"/>
      <c r="BS5" s="179" t="s">
        <v>88</v>
      </c>
      <c r="BT5" s="180"/>
      <c r="BU5" s="179" t="s">
        <v>251</v>
      </c>
      <c r="BV5" s="180"/>
      <c r="BW5" s="179" t="s">
        <v>73</v>
      </c>
      <c r="BX5" s="180"/>
      <c r="BY5" s="179" t="s">
        <v>146</v>
      </c>
      <c r="BZ5" s="180"/>
      <c r="CA5" s="179" t="s">
        <v>115</v>
      </c>
      <c r="CB5" s="180"/>
      <c r="CC5" s="179" t="s">
        <v>143</v>
      </c>
      <c r="CD5" s="180"/>
      <c r="CE5" s="179" t="s">
        <v>140</v>
      </c>
      <c r="CF5" s="180"/>
      <c r="CG5" s="179" t="s">
        <v>139</v>
      </c>
      <c r="CH5" s="180"/>
      <c r="CI5" s="179" t="s">
        <v>141</v>
      </c>
      <c r="CJ5" s="180"/>
      <c r="CK5" s="179" t="s">
        <v>142</v>
      </c>
      <c r="CL5" s="180"/>
      <c r="CM5" s="179" t="s">
        <v>144</v>
      </c>
      <c r="CN5" s="180"/>
      <c r="CO5" s="179" t="s">
        <v>129</v>
      </c>
      <c r="CP5" s="180"/>
      <c r="CQ5" s="179" t="s">
        <v>150</v>
      </c>
      <c r="CR5" s="180"/>
      <c r="CS5" s="179" t="s">
        <v>148</v>
      </c>
      <c r="CT5" s="180"/>
      <c r="CU5" s="179" t="s">
        <v>56</v>
      </c>
      <c r="CV5" s="180"/>
      <c r="CW5" s="179" t="s">
        <v>147</v>
      </c>
      <c r="CX5" s="180"/>
      <c r="CY5" s="179" t="s">
        <v>218</v>
      </c>
      <c r="CZ5" s="180"/>
      <c r="DA5" s="179" t="s">
        <v>152</v>
      </c>
      <c r="DB5" s="180"/>
      <c r="DC5" s="179" t="s">
        <v>125</v>
      </c>
      <c r="DD5" s="180"/>
      <c r="DE5" s="179" t="s">
        <v>151</v>
      </c>
      <c r="DF5" s="180"/>
      <c r="DG5" s="179" t="s">
        <v>145</v>
      </c>
      <c r="DH5" s="180"/>
      <c r="DI5" s="179" t="s">
        <v>80</v>
      </c>
      <c r="DJ5" s="180"/>
      <c r="DK5" s="179" t="s">
        <v>149</v>
      </c>
      <c r="DL5" s="180"/>
      <c r="DM5" s="179" t="s">
        <v>74</v>
      </c>
      <c r="DN5" s="180"/>
      <c r="DO5" s="179" t="s">
        <v>219</v>
      </c>
      <c r="DP5" s="180"/>
      <c r="DQ5" s="179" t="s">
        <v>114</v>
      </c>
      <c r="DR5" s="180"/>
      <c r="DS5" s="179" t="s">
        <v>153</v>
      </c>
      <c r="DT5" s="180"/>
      <c r="DU5" s="179" t="s">
        <v>18</v>
      </c>
      <c r="DV5" s="180"/>
      <c r="DW5" s="179" t="s">
        <v>40</v>
      </c>
      <c r="DX5" s="180"/>
      <c r="DY5" s="214" t="s">
        <v>162</v>
      </c>
      <c r="DZ5" s="215"/>
      <c r="EA5" s="16"/>
    </row>
    <row r="6" spans="1:131" s="1" customFormat="1" ht="25.5" customHeight="1" x14ac:dyDescent="0.2">
      <c r="A6" s="16"/>
      <c r="B6" s="17" t="s">
        <v>11</v>
      </c>
      <c r="C6" s="179" t="s">
        <v>2</v>
      </c>
      <c r="D6" s="180"/>
      <c r="E6" s="179" t="s">
        <v>70</v>
      </c>
      <c r="F6" s="180"/>
      <c r="G6" s="179" t="s">
        <v>70</v>
      </c>
      <c r="H6" s="180"/>
      <c r="I6" s="179" t="s">
        <v>163</v>
      </c>
      <c r="J6" s="180"/>
      <c r="K6" s="179" t="s">
        <v>163</v>
      </c>
      <c r="L6" s="180"/>
      <c r="M6" s="179" t="s">
        <v>163</v>
      </c>
      <c r="N6" s="180"/>
      <c r="O6" s="179" t="s">
        <v>3</v>
      </c>
      <c r="P6" s="180"/>
      <c r="Q6" s="179" t="s">
        <v>3</v>
      </c>
      <c r="R6" s="180"/>
      <c r="S6" s="179" t="s">
        <v>138</v>
      </c>
      <c r="T6" s="180" t="s">
        <v>39</v>
      </c>
      <c r="U6" s="179" t="s">
        <v>138</v>
      </c>
      <c r="V6" s="180" t="s">
        <v>39</v>
      </c>
      <c r="W6" s="179" t="s">
        <v>3</v>
      </c>
      <c r="X6" s="180"/>
      <c r="Y6" s="179" t="s">
        <v>3</v>
      </c>
      <c r="Z6" s="180"/>
      <c r="AA6" s="179" t="s">
        <v>3</v>
      </c>
      <c r="AB6" s="180"/>
      <c r="AC6" s="179" t="s">
        <v>3</v>
      </c>
      <c r="AD6" s="180"/>
      <c r="AE6" s="179" t="s">
        <v>3</v>
      </c>
      <c r="AF6" s="180"/>
      <c r="AG6" s="179" t="s">
        <v>3</v>
      </c>
      <c r="AH6" s="180"/>
      <c r="AI6" s="179" t="s">
        <v>3</v>
      </c>
      <c r="AJ6" s="180"/>
      <c r="AK6" s="179" t="s">
        <v>3</v>
      </c>
      <c r="AL6" s="180"/>
      <c r="AM6" s="179" t="s">
        <v>3</v>
      </c>
      <c r="AN6" s="180"/>
      <c r="AO6" s="179" t="s">
        <v>3</v>
      </c>
      <c r="AP6" s="180"/>
      <c r="AQ6" s="179" t="s">
        <v>3</v>
      </c>
      <c r="AR6" s="180"/>
      <c r="AS6" s="179" t="s">
        <v>3</v>
      </c>
      <c r="AT6" s="180"/>
      <c r="AU6" s="179" t="s">
        <v>9</v>
      </c>
      <c r="AV6" s="180"/>
      <c r="AW6" s="179" t="s">
        <v>3</v>
      </c>
      <c r="AX6" s="180"/>
      <c r="AY6" s="179" t="s">
        <v>3</v>
      </c>
      <c r="AZ6" s="180"/>
      <c r="BA6" s="179" t="s">
        <v>3</v>
      </c>
      <c r="BB6" s="180"/>
      <c r="BC6" s="179" t="s">
        <v>3</v>
      </c>
      <c r="BD6" s="180"/>
      <c r="BE6" s="179" t="s">
        <v>3</v>
      </c>
      <c r="BF6" s="180"/>
      <c r="BG6" s="179" t="s">
        <v>3</v>
      </c>
      <c r="BH6" s="180"/>
      <c r="BI6" s="179" t="s">
        <v>3</v>
      </c>
      <c r="BJ6" s="180"/>
      <c r="BK6" s="179" t="s">
        <v>3</v>
      </c>
      <c r="BL6" s="180"/>
      <c r="BM6" s="179" t="s">
        <v>89</v>
      </c>
      <c r="BN6" s="180"/>
      <c r="BO6" s="179" t="s">
        <v>89</v>
      </c>
      <c r="BP6" s="180"/>
      <c r="BQ6" s="212" t="s">
        <v>92</v>
      </c>
      <c r="BR6" s="213"/>
      <c r="BS6" s="179" t="s">
        <v>3</v>
      </c>
      <c r="BT6" s="180"/>
      <c r="BU6" s="179" t="s">
        <v>3</v>
      </c>
      <c r="BV6" s="180"/>
      <c r="BW6" s="179" t="s">
        <v>3</v>
      </c>
      <c r="BX6" s="180"/>
      <c r="BY6" s="179" t="s">
        <v>3</v>
      </c>
      <c r="BZ6" s="180"/>
      <c r="CA6" s="179" t="s">
        <v>3</v>
      </c>
      <c r="CB6" s="180"/>
      <c r="CC6" s="179" t="s">
        <v>3</v>
      </c>
      <c r="CD6" s="180"/>
      <c r="CE6" s="179" t="s">
        <v>3</v>
      </c>
      <c r="CF6" s="180"/>
      <c r="CG6" s="179" t="s">
        <v>3</v>
      </c>
      <c r="CH6" s="180"/>
      <c r="CI6" s="179" t="s">
        <v>3</v>
      </c>
      <c r="CJ6" s="180"/>
      <c r="CK6" s="179" t="s">
        <v>3</v>
      </c>
      <c r="CL6" s="180"/>
      <c r="CM6" s="179" t="s">
        <v>3</v>
      </c>
      <c r="CN6" s="180"/>
      <c r="CO6" s="179" t="s">
        <v>3</v>
      </c>
      <c r="CP6" s="180"/>
      <c r="CQ6" s="179" t="s">
        <v>3</v>
      </c>
      <c r="CR6" s="180"/>
      <c r="CS6" s="179" t="s">
        <v>3</v>
      </c>
      <c r="CT6" s="180"/>
      <c r="CU6" s="179" t="s">
        <v>3</v>
      </c>
      <c r="CV6" s="180"/>
      <c r="CW6" s="179" t="s">
        <v>3</v>
      </c>
      <c r="CX6" s="180"/>
      <c r="CY6" s="179" t="s">
        <v>3</v>
      </c>
      <c r="CZ6" s="180"/>
      <c r="DA6" s="179" t="s">
        <v>3</v>
      </c>
      <c r="DB6" s="180"/>
      <c r="DC6" s="179" t="s">
        <v>3</v>
      </c>
      <c r="DD6" s="180"/>
      <c r="DE6" s="179" t="s">
        <v>3</v>
      </c>
      <c r="DF6" s="180"/>
      <c r="DG6" s="179" t="s">
        <v>3</v>
      </c>
      <c r="DH6" s="180"/>
      <c r="DI6" s="179" t="s">
        <v>3</v>
      </c>
      <c r="DJ6" s="180"/>
      <c r="DK6" s="179" t="s">
        <v>3</v>
      </c>
      <c r="DL6" s="180"/>
      <c r="DM6" s="179" t="s">
        <v>3</v>
      </c>
      <c r="DN6" s="180"/>
      <c r="DO6" s="179" t="s">
        <v>3</v>
      </c>
      <c r="DP6" s="180"/>
      <c r="DQ6" s="179" t="s">
        <v>3</v>
      </c>
      <c r="DR6" s="180"/>
      <c r="DS6" s="179" t="s">
        <v>3</v>
      </c>
      <c r="DT6" s="180"/>
      <c r="DU6" s="179"/>
      <c r="DV6" s="180"/>
      <c r="DW6" s="179"/>
      <c r="DX6" s="180"/>
      <c r="DY6" s="117"/>
      <c r="DZ6" s="118"/>
      <c r="EA6" s="49"/>
    </row>
    <row r="7" spans="1:131" s="1" customFormat="1" ht="27" customHeight="1" x14ac:dyDescent="0.2">
      <c r="A7" s="16"/>
      <c r="B7" s="19" t="s">
        <v>134</v>
      </c>
      <c r="C7" s="208"/>
      <c r="D7" s="209"/>
      <c r="E7" s="208"/>
      <c r="F7" s="209"/>
      <c r="G7" s="208"/>
      <c r="H7" s="209"/>
      <c r="I7" s="208"/>
      <c r="J7" s="209" t="s">
        <v>95</v>
      </c>
      <c r="K7" s="208"/>
      <c r="L7" s="209" t="s">
        <v>95</v>
      </c>
      <c r="M7" s="208"/>
      <c r="N7" s="209"/>
      <c r="O7" s="208"/>
      <c r="P7" s="209"/>
      <c r="Q7" s="208"/>
      <c r="R7" s="209"/>
      <c r="S7" s="208"/>
      <c r="T7" s="209"/>
      <c r="U7" s="208"/>
      <c r="V7" s="209"/>
      <c r="W7" s="208">
        <v>10</v>
      </c>
      <c r="X7" s="209"/>
      <c r="Y7" s="208">
        <v>10</v>
      </c>
      <c r="Z7" s="209"/>
      <c r="AA7" s="208">
        <v>10</v>
      </c>
      <c r="AB7" s="209"/>
      <c r="AC7" s="208">
        <v>100</v>
      </c>
      <c r="AD7" s="209">
        <v>100</v>
      </c>
      <c r="AE7" s="208"/>
      <c r="AF7" s="209"/>
      <c r="AG7" s="208">
        <v>25</v>
      </c>
      <c r="AH7" s="209"/>
      <c r="AI7" s="208">
        <v>10</v>
      </c>
      <c r="AJ7" s="209"/>
      <c r="AK7" s="208">
        <v>10</v>
      </c>
      <c r="AL7" s="209"/>
      <c r="AM7" s="208"/>
      <c r="AN7" s="209"/>
      <c r="AO7" s="208"/>
      <c r="AP7" s="209"/>
      <c r="AQ7" s="208"/>
      <c r="AR7" s="209"/>
      <c r="AS7" s="208">
        <v>5</v>
      </c>
      <c r="AT7" s="209"/>
      <c r="AU7" s="208">
        <v>10</v>
      </c>
      <c r="AV7" s="209"/>
      <c r="AW7" s="208">
        <v>1</v>
      </c>
      <c r="AX7" s="209"/>
      <c r="AY7" s="208">
        <v>1</v>
      </c>
      <c r="AZ7" s="209"/>
      <c r="BA7" s="208"/>
      <c r="BB7" s="209"/>
      <c r="BC7" s="208">
        <v>2</v>
      </c>
      <c r="BD7" s="209"/>
      <c r="BE7" s="208">
        <v>2</v>
      </c>
      <c r="BF7" s="209"/>
      <c r="BG7" s="208"/>
      <c r="BH7" s="209"/>
      <c r="BI7" s="208">
        <v>0.1</v>
      </c>
      <c r="BJ7" s="209"/>
      <c r="BK7" s="208"/>
      <c r="BL7" s="209"/>
      <c r="BM7" s="208">
        <v>1.4</v>
      </c>
      <c r="BN7" s="209"/>
      <c r="BO7" s="208">
        <v>1.4</v>
      </c>
      <c r="BP7" s="209"/>
      <c r="BQ7" s="208">
        <v>5</v>
      </c>
      <c r="BR7" s="209">
        <v>5</v>
      </c>
      <c r="BS7" s="208">
        <v>250</v>
      </c>
      <c r="BT7" s="209"/>
      <c r="BU7" s="208">
        <v>150</v>
      </c>
      <c r="BV7" s="209"/>
      <c r="BW7" s="208">
        <v>0.4</v>
      </c>
      <c r="BX7" s="209"/>
      <c r="BY7" s="208">
        <v>0.1</v>
      </c>
      <c r="BZ7" s="209">
        <v>0.1</v>
      </c>
      <c r="CA7" s="208">
        <v>0.01</v>
      </c>
      <c r="CB7" s="209">
        <v>0.01</v>
      </c>
      <c r="CC7" s="208">
        <v>0.2</v>
      </c>
      <c r="CD7" s="209">
        <v>0.2</v>
      </c>
      <c r="CE7" s="208">
        <v>0.2</v>
      </c>
      <c r="CF7" s="209">
        <v>0.2</v>
      </c>
      <c r="CG7" s="208">
        <v>0.1</v>
      </c>
      <c r="CH7" s="209">
        <v>0.1</v>
      </c>
      <c r="CI7" s="208">
        <v>2</v>
      </c>
      <c r="CJ7" s="209">
        <v>2</v>
      </c>
      <c r="CK7" s="208">
        <v>2E-3</v>
      </c>
      <c r="CL7" s="209">
        <v>2E-3</v>
      </c>
      <c r="CM7" s="208">
        <v>0.1</v>
      </c>
      <c r="CN7" s="209">
        <v>0.1</v>
      </c>
      <c r="CO7" s="208">
        <v>0.02</v>
      </c>
      <c r="CP7" s="209">
        <v>0.02</v>
      </c>
      <c r="CQ7" s="208">
        <v>2</v>
      </c>
      <c r="CR7" s="209">
        <v>2</v>
      </c>
      <c r="CS7" s="208">
        <v>0.2</v>
      </c>
      <c r="CT7" s="209">
        <v>0.2</v>
      </c>
      <c r="CU7" s="208">
        <v>5</v>
      </c>
      <c r="CV7" s="209">
        <v>5</v>
      </c>
      <c r="CW7" s="208">
        <v>0.01</v>
      </c>
      <c r="CX7" s="209">
        <v>0.01</v>
      </c>
      <c r="CY7" s="208">
        <v>0.1</v>
      </c>
      <c r="CZ7" s="209">
        <v>0.1</v>
      </c>
      <c r="DA7" s="208">
        <v>0.1</v>
      </c>
      <c r="DB7" s="209">
        <v>0.1</v>
      </c>
      <c r="DC7" s="208">
        <v>0.05</v>
      </c>
      <c r="DD7" s="209">
        <v>0.05</v>
      </c>
      <c r="DE7" s="208">
        <v>2.5</v>
      </c>
      <c r="DF7" s="209">
        <v>2.5</v>
      </c>
      <c r="DG7" s="208"/>
      <c r="DH7" s="209"/>
      <c r="DI7" s="208"/>
      <c r="DJ7" s="209"/>
      <c r="DK7" s="208"/>
      <c r="DL7" s="209"/>
      <c r="DM7" s="208"/>
      <c r="DN7" s="209"/>
      <c r="DO7" s="208"/>
      <c r="DP7" s="209"/>
      <c r="DQ7" s="208"/>
      <c r="DR7" s="209"/>
      <c r="DS7" s="208"/>
      <c r="DT7" s="209"/>
      <c r="DU7" s="208"/>
      <c r="DV7" s="209"/>
      <c r="DW7" s="208"/>
      <c r="DX7" s="209"/>
      <c r="DY7" s="208"/>
      <c r="DZ7" s="209"/>
      <c r="EA7" s="49"/>
    </row>
    <row r="8" spans="1:131" s="1" customFormat="1" ht="26.25" customHeight="1" x14ac:dyDescent="0.2">
      <c r="A8" s="16"/>
      <c r="B8" s="19" t="s">
        <v>135</v>
      </c>
      <c r="C8" s="208"/>
      <c r="D8" s="209"/>
      <c r="E8" s="208"/>
      <c r="F8" s="209"/>
      <c r="G8" s="208"/>
      <c r="H8" s="209"/>
      <c r="I8" s="208">
        <v>8.5</v>
      </c>
      <c r="J8" s="209"/>
      <c r="K8" s="208">
        <v>8.5</v>
      </c>
      <c r="L8" s="209"/>
      <c r="M8" s="208">
        <v>8.5</v>
      </c>
      <c r="N8" s="209"/>
      <c r="O8" s="208"/>
      <c r="P8" s="209"/>
      <c r="Q8" s="208"/>
      <c r="R8" s="209"/>
      <c r="S8" s="208"/>
      <c r="T8" s="209"/>
      <c r="U8" s="208"/>
      <c r="V8" s="209"/>
      <c r="W8" s="208">
        <v>15</v>
      </c>
      <c r="X8" s="209"/>
      <c r="Y8" s="208">
        <v>15</v>
      </c>
      <c r="Z8" s="209"/>
      <c r="AA8" s="208">
        <v>15</v>
      </c>
      <c r="AB8" s="209"/>
      <c r="AC8" s="208">
        <v>150</v>
      </c>
      <c r="AD8" s="209"/>
      <c r="AE8" s="208"/>
      <c r="AF8" s="209"/>
      <c r="AG8" s="208">
        <v>35</v>
      </c>
      <c r="AH8" s="209"/>
      <c r="AI8" s="208">
        <v>15</v>
      </c>
      <c r="AJ8" s="209"/>
      <c r="AK8" s="208">
        <v>15</v>
      </c>
      <c r="AL8" s="209"/>
      <c r="AM8" s="208"/>
      <c r="AN8" s="209"/>
      <c r="AO8" s="208"/>
      <c r="AP8" s="209"/>
      <c r="AQ8" s="208"/>
      <c r="AR8" s="209"/>
      <c r="AS8" s="208">
        <v>7</v>
      </c>
      <c r="AT8" s="209"/>
      <c r="AU8" s="208">
        <v>50</v>
      </c>
      <c r="AV8" s="209"/>
      <c r="AW8" s="208">
        <v>2.5</v>
      </c>
      <c r="AX8" s="209"/>
      <c r="AY8" s="208">
        <v>2.5</v>
      </c>
      <c r="AZ8" s="209"/>
      <c r="BA8" s="208"/>
      <c r="BB8" s="209"/>
      <c r="BC8" s="208">
        <v>3</v>
      </c>
      <c r="BD8" s="209"/>
      <c r="BE8" s="208">
        <v>3</v>
      </c>
      <c r="BF8" s="209"/>
      <c r="BG8" s="208"/>
      <c r="BH8" s="209"/>
      <c r="BI8" s="208">
        <v>0.2</v>
      </c>
      <c r="BJ8" s="209"/>
      <c r="BK8" s="208"/>
      <c r="BL8" s="209"/>
      <c r="BM8" s="208">
        <v>1.8</v>
      </c>
      <c r="BN8" s="209"/>
      <c r="BO8" s="208">
        <v>1.8</v>
      </c>
      <c r="BP8" s="209"/>
      <c r="BQ8" s="208">
        <v>6.5</v>
      </c>
      <c r="BR8" s="209"/>
      <c r="BS8" s="208">
        <v>280</v>
      </c>
      <c r="BT8" s="209"/>
      <c r="BU8" s="208">
        <v>200</v>
      </c>
      <c r="BV8" s="209"/>
      <c r="BW8" s="208">
        <v>0.5</v>
      </c>
      <c r="BX8" s="209"/>
      <c r="BY8" s="208">
        <v>0.25</v>
      </c>
      <c r="BZ8" s="209"/>
      <c r="CA8" s="208">
        <v>2.5000000000000001E-2</v>
      </c>
      <c r="CB8" s="209"/>
      <c r="CC8" s="208">
        <v>0.5</v>
      </c>
      <c r="CD8" s="209"/>
      <c r="CE8" s="208">
        <v>0.5</v>
      </c>
      <c r="CF8" s="209"/>
      <c r="CG8" s="208">
        <v>0.25</v>
      </c>
      <c r="CH8" s="209"/>
      <c r="CI8" s="208">
        <v>5</v>
      </c>
      <c r="CJ8" s="209"/>
      <c r="CK8" s="208">
        <v>5.0000000000000001E-3</v>
      </c>
      <c r="CL8" s="209"/>
      <c r="CM8" s="208">
        <v>0.25</v>
      </c>
      <c r="CN8" s="209"/>
      <c r="CO8" s="208">
        <v>0.05</v>
      </c>
      <c r="CP8" s="209"/>
      <c r="CQ8" s="208">
        <v>5</v>
      </c>
      <c r="CR8" s="209"/>
      <c r="CS8" s="208">
        <v>0.5</v>
      </c>
      <c r="CT8" s="209"/>
      <c r="CU8" s="208">
        <v>12.5</v>
      </c>
      <c r="CV8" s="209"/>
      <c r="CW8" s="208">
        <v>2.5000000000000001E-2</v>
      </c>
      <c r="CX8" s="209"/>
      <c r="CY8" s="208">
        <v>0.25</v>
      </c>
      <c r="CZ8" s="209"/>
      <c r="DA8" s="208">
        <v>0.25</v>
      </c>
      <c r="DB8" s="209"/>
      <c r="DC8" s="208">
        <v>0.125</v>
      </c>
      <c r="DD8" s="209"/>
      <c r="DE8" s="208">
        <v>6.25</v>
      </c>
      <c r="DF8" s="209"/>
      <c r="DG8" s="208"/>
      <c r="DH8" s="209"/>
      <c r="DI8" s="208"/>
      <c r="DJ8" s="209"/>
      <c r="DK8" s="208"/>
      <c r="DL8" s="209"/>
      <c r="DM8" s="208"/>
      <c r="DN8" s="209"/>
      <c r="DO8" s="208"/>
      <c r="DP8" s="209"/>
      <c r="DQ8" s="208"/>
      <c r="DR8" s="209"/>
      <c r="DS8" s="208"/>
      <c r="DT8" s="209"/>
      <c r="DU8" s="208"/>
      <c r="DV8" s="209"/>
      <c r="DW8" s="208"/>
      <c r="DX8" s="209"/>
      <c r="DY8" s="208"/>
      <c r="DZ8" s="209"/>
      <c r="EA8" s="16"/>
    </row>
    <row r="9" spans="1:131" s="1" customFormat="1" ht="27" customHeight="1" x14ac:dyDescent="0.2">
      <c r="A9" s="16"/>
      <c r="B9" s="19" t="s">
        <v>136</v>
      </c>
      <c r="C9" s="208"/>
      <c r="D9" s="209"/>
      <c r="E9" s="208"/>
      <c r="F9" s="209"/>
      <c r="G9" s="208"/>
      <c r="H9" s="209"/>
      <c r="I9" s="208">
        <v>6.5</v>
      </c>
      <c r="J9" s="209"/>
      <c r="K9" s="208">
        <v>6.5</v>
      </c>
      <c r="L9" s="209"/>
      <c r="M9" s="208">
        <v>6.5</v>
      </c>
      <c r="N9" s="209"/>
      <c r="O9" s="208">
        <v>0.5</v>
      </c>
      <c r="P9" s="209"/>
      <c r="Q9" s="208">
        <v>0.5</v>
      </c>
      <c r="R9" s="209"/>
      <c r="S9" s="208"/>
      <c r="T9" s="209"/>
      <c r="U9" s="208"/>
      <c r="V9" s="209"/>
      <c r="W9" s="208"/>
      <c r="X9" s="209"/>
      <c r="Y9" s="208"/>
      <c r="Z9" s="209"/>
      <c r="AA9" s="208"/>
      <c r="AB9" s="209"/>
      <c r="AC9" s="208"/>
      <c r="AD9" s="209"/>
      <c r="AE9" s="208"/>
      <c r="AF9" s="209"/>
      <c r="AG9" s="208"/>
      <c r="AH9" s="209"/>
      <c r="AI9" s="208"/>
      <c r="AJ9" s="209"/>
      <c r="AK9" s="208"/>
      <c r="AL9" s="209"/>
      <c r="AM9" s="208"/>
      <c r="AN9" s="209"/>
      <c r="AO9" s="208"/>
      <c r="AP9" s="209"/>
      <c r="AQ9" s="208"/>
      <c r="AR9" s="209"/>
      <c r="AS9" s="208"/>
      <c r="AT9" s="209"/>
      <c r="AU9" s="208"/>
      <c r="AV9" s="209"/>
      <c r="AW9" s="208">
        <v>0.8</v>
      </c>
      <c r="AX9" s="209"/>
      <c r="AY9" s="208">
        <v>0.8</v>
      </c>
      <c r="AZ9" s="209"/>
      <c r="BA9" s="208"/>
      <c r="BB9" s="209"/>
      <c r="BC9" s="208"/>
      <c r="BD9" s="209"/>
      <c r="BE9" s="208"/>
      <c r="BF9" s="209"/>
      <c r="BG9" s="208"/>
      <c r="BH9" s="209"/>
      <c r="BI9" s="208"/>
      <c r="BJ9" s="209"/>
      <c r="BK9" s="208"/>
      <c r="BL9" s="209"/>
      <c r="BM9" s="208"/>
      <c r="BN9" s="209"/>
      <c r="BO9" s="208"/>
      <c r="BP9" s="209"/>
      <c r="BQ9" s="208"/>
      <c r="BR9" s="209"/>
      <c r="BS9" s="208"/>
      <c r="BT9" s="209"/>
      <c r="BU9" s="208"/>
      <c r="BV9" s="209"/>
      <c r="BW9" s="208"/>
      <c r="BX9" s="209"/>
      <c r="BY9" s="208"/>
      <c r="BZ9" s="209"/>
      <c r="CA9" s="208"/>
      <c r="CB9" s="209"/>
      <c r="CC9" s="208"/>
      <c r="CD9" s="209"/>
      <c r="CE9" s="208"/>
      <c r="CF9" s="209"/>
      <c r="CG9" s="208"/>
      <c r="CH9" s="209"/>
      <c r="CI9" s="208"/>
      <c r="CJ9" s="209"/>
      <c r="CK9" s="208"/>
      <c r="CL9" s="209"/>
      <c r="CM9" s="208"/>
      <c r="CN9" s="209"/>
      <c r="CO9" s="208"/>
      <c r="CP9" s="209"/>
      <c r="CQ9" s="208"/>
      <c r="CR9" s="209"/>
      <c r="CS9" s="208"/>
      <c r="CT9" s="209"/>
      <c r="CU9" s="208"/>
      <c r="CV9" s="209"/>
      <c r="CW9" s="208"/>
      <c r="CX9" s="209"/>
      <c r="CY9" s="208"/>
      <c r="CZ9" s="209"/>
      <c r="DA9" s="208"/>
      <c r="DB9" s="209"/>
      <c r="DC9" s="208"/>
      <c r="DD9" s="209"/>
      <c r="DE9" s="208"/>
      <c r="DF9" s="209"/>
      <c r="DG9" s="208"/>
      <c r="DH9" s="209"/>
      <c r="DI9" s="208"/>
      <c r="DJ9" s="209"/>
      <c r="DK9" s="208"/>
      <c r="DL9" s="209"/>
      <c r="DM9" s="208"/>
      <c r="DN9" s="209"/>
      <c r="DO9" s="208"/>
      <c r="DP9" s="209"/>
      <c r="DQ9" s="208"/>
      <c r="DR9" s="209"/>
      <c r="DS9" s="208"/>
      <c r="DT9" s="209"/>
      <c r="DU9" s="208"/>
      <c r="DV9" s="209"/>
      <c r="DW9" s="208"/>
      <c r="DX9" s="209"/>
      <c r="DY9" s="120"/>
      <c r="DZ9" s="121"/>
      <c r="EA9" s="16"/>
    </row>
    <row r="10" spans="1:131" s="1" customFormat="1" ht="22.5" customHeight="1" x14ac:dyDescent="0.2">
      <c r="A10" s="16"/>
      <c r="B10" s="17" t="s">
        <v>71</v>
      </c>
      <c r="C10" s="179" t="s">
        <v>82</v>
      </c>
      <c r="D10" s="211"/>
      <c r="E10" s="179" t="s">
        <v>82</v>
      </c>
      <c r="F10" s="180"/>
      <c r="G10" s="179" t="s">
        <v>75</v>
      </c>
      <c r="H10" s="180"/>
      <c r="I10" s="179" t="s">
        <v>249</v>
      </c>
      <c r="J10" s="180"/>
      <c r="K10" s="179" t="s">
        <v>250</v>
      </c>
      <c r="L10" s="180"/>
      <c r="M10" s="179" t="s">
        <v>75</v>
      </c>
      <c r="N10" s="180"/>
      <c r="O10" s="179" t="s">
        <v>220</v>
      </c>
      <c r="P10" s="180"/>
      <c r="Q10" s="179" t="s">
        <v>75</v>
      </c>
      <c r="R10" s="180"/>
      <c r="S10" s="179" t="s">
        <v>220</v>
      </c>
      <c r="T10" s="180"/>
      <c r="U10" s="179" t="s">
        <v>75</v>
      </c>
      <c r="V10" s="180"/>
      <c r="W10" s="179" t="s">
        <v>86</v>
      </c>
      <c r="X10" s="180"/>
      <c r="Y10" s="179" t="s">
        <v>85</v>
      </c>
      <c r="Z10" s="180"/>
      <c r="AA10" s="179" t="s">
        <v>85</v>
      </c>
      <c r="AB10" s="180"/>
      <c r="AC10" s="179" t="s">
        <v>86</v>
      </c>
      <c r="AD10" s="180"/>
      <c r="AE10" s="179" t="s">
        <v>85</v>
      </c>
      <c r="AF10" s="180"/>
      <c r="AG10" s="179" t="s">
        <v>85</v>
      </c>
      <c r="AH10" s="180"/>
      <c r="AI10" s="179" t="s">
        <v>220</v>
      </c>
      <c r="AJ10" s="180"/>
      <c r="AK10" s="179" t="s">
        <v>86</v>
      </c>
      <c r="AL10" s="180"/>
      <c r="AM10" s="179" t="s">
        <v>85</v>
      </c>
      <c r="AN10" s="180"/>
      <c r="AO10" s="179" t="s">
        <v>86</v>
      </c>
      <c r="AP10" s="180"/>
      <c r="AQ10" s="179" t="s">
        <v>86</v>
      </c>
      <c r="AR10" s="180"/>
      <c r="AS10" s="179" t="s">
        <v>85</v>
      </c>
      <c r="AT10" s="180"/>
      <c r="AU10" s="179" t="s">
        <v>76</v>
      </c>
      <c r="AV10" s="180"/>
      <c r="AW10" s="179" t="s">
        <v>220</v>
      </c>
      <c r="AX10" s="180"/>
      <c r="AY10" s="179" t="s">
        <v>75</v>
      </c>
      <c r="AZ10" s="180"/>
      <c r="BA10" s="179" t="s">
        <v>75</v>
      </c>
      <c r="BB10" s="180"/>
      <c r="BC10" s="179" t="s">
        <v>85</v>
      </c>
      <c r="BD10" s="180"/>
      <c r="BE10" s="179" t="s">
        <v>86</v>
      </c>
      <c r="BF10" s="180"/>
      <c r="BG10" s="179" t="s">
        <v>76</v>
      </c>
      <c r="BH10" s="180"/>
      <c r="BI10" s="179" t="s">
        <v>76</v>
      </c>
      <c r="BJ10" s="180"/>
      <c r="BK10" s="179" t="s">
        <v>76</v>
      </c>
      <c r="BL10" s="180"/>
      <c r="BM10" s="179" t="s">
        <v>220</v>
      </c>
      <c r="BN10" s="180"/>
      <c r="BO10" s="179" t="s">
        <v>86</v>
      </c>
      <c r="BP10" s="180"/>
      <c r="BQ10" s="179" t="s">
        <v>193</v>
      </c>
      <c r="BR10" s="180"/>
      <c r="BS10" s="179" t="s">
        <v>85</v>
      </c>
      <c r="BT10" s="180"/>
      <c r="BU10" s="179" t="s">
        <v>85</v>
      </c>
      <c r="BV10" s="180"/>
      <c r="BW10" s="179" t="s">
        <v>86</v>
      </c>
      <c r="BX10" s="180"/>
      <c r="BY10" s="179" t="s">
        <v>86</v>
      </c>
      <c r="BZ10" s="180"/>
      <c r="CA10" s="179" t="s">
        <v>86</v>
      </c>
      <c r="CB10" s="180"/>
      <c r="CC10" s="179" t="s">
        <v>86</v>
      </c>
      <c r="CD10" s="180"/>
      <c r="CE10" s="179" t="s">
        <v>86</v>
      </c>
      <c r="CF10" s="180"/>
      <c r="CG10" s="179" t="s">
        <v>86</v>
      </c>
      <c r="CH10" s="180"/>
      <c r="CI10" s="179" t="s">
        <v>86</v>
      </c>
      <c r="CJ10" s="180"/>
      <c r="CK10" s="179" t="s">
        <v>86</v>
      </c>
      <c r="CL10" s="180"/>
      <c r="CM10" s="179" t="s">
        <v>86</v>
      </c>
      <c r="CN10" s="180"/>
      <c r="CO10" s="179" t="s">
        <v>86</v>
      </c>
      <c r="CP10" s="180"/>
      <c r="CQ10" s="179" t="s">
        <v>86</v>
      </c>
      <c r="CR10" s="180"/>
      <c r="CS10" s="179" t="s">
        <v>86</v>
      </c>
      <c r="CT10" s="180"/>
      <c r="CU10" s="179" t="s">
        <v>86</v>
      </c>
      <c r="CV10" s="180"/>
      <c r="CW10" s="179" t="s">
        <v>86</v>
      </c>
      <c r="CX10" s="180"/>
      <c r="CY10" s="179" t="s">
        <v>86</v>
      </c>
      <c r="CZ10" s="180"/>
      <c r="DA10" s="179" t="s">
        <v>86</v>
      </c>
      <c r="DB10" s="180"/>
      <c r="DC10" s="179" t="s">
        <v>86</v>
      </c>
      <c r="DD10" s="180"/>
      <c r="DE10" s="179" t="s">
        <v>86</v>
      </c>
      <c r="DF10" s="180"/>
      <c r="DG10" s="179" t="s">
        <v>86</v>
      </c>
      <c r="DH10" s="180"/>
      <c r="DI10" s="179" t="s">
        <v>86</v>
      </c>
      <c r="DJ10" s="180"/>
      <c r="DK10" s="179" t="s">
        <v>86</v>
      </c>
      <c r="DL10" s="180"/>
      <c r="DM10" s="179" t="s">
        <v>86</v>
      </c>
      <c r="DN10" s="180"/>
      <c r="DO10" s="179" t="s">
        <v>86</v>
      </c>
      <c r="DP10" s="180"/>
      <c r="DQ10" s="179" t="s">
        <v>86</v>
      </c>
      <c r="DR10" s="180"/>
      <c r="DS10" s="179" t="s">
        <v>86</v>
      </c>
      <c r="DT10" s="180"/>
      <c r="DU10" s="179" t="s">
        <v>76</v>
      </c>
      <c r="DV10" s="180"/>
      <c r="DW10" s="179" t="s">
        <v>85</v>
      </c>
      <c r="DX10" s="180"/>
      <c r="DY10" s="123"/>
      <c r="DZ10" s="124"/>
      <c r="EA10" s="16"/>
    </row>
    <row r="11" spans="1:131" s="1" customFormat="1" ht="24" customHeight="1" x14ac:dyDescent="0.2">
      <c r="A11" s="16"/>
      <c r="B11" s="17" t="s">
        <v>12</v>
      </c>
      <c r="C11" s="179" t="s">
        <v>210</v>
      </c>
      <c r="D11" s="211"/>
      <c r="E11" s="179"/>
      <c r="F11" s="180"/>
      <c r="G11" s="179" t="s">
        <v>211</v>
      </c>
      <c r="H11" s="180"/>
      <c r="I11" s="179" t="s">
        <v>210</v>
      </c>
      <c r="J11" s="180"/>
      <c r="K11" s="179" t="s">
        <v>210</v>
      </c>
      <c r="L11" s="180"/>
      <c r="M11" s="179"/>
      <c r="N11" s="180"/>
      <c r="O11" s="179" t="s">
        <v>210</v>
      </c>
      <c r="P11" s="180"/>
      <c r="Q11" s="179"/>
      <c r="R11" s="180"/>
      <c r="S11" s="179" t="s">
        <v>210</v>
      </c>
      <c r="T11" s="180"/>
      <c r="U11" s="179"/>
      <c r="V11" s="180"/>
      <c r="W11" s="179" t="s">
        <v>211</v>
      </c>
      <c r="X11" s="180"/>
      <c r="Y11" s="179" t="s">
        <v>211</v>
      </c>
      <c r="Z11" s="180"/>
      <c r="AA11" s="179" t="s">
        <v>211</v>
      </c>
      <c r="AB11" s="180"/>
      <c r="AC11" s="179" t="s">
        <v>211</v>
      </c>
      <c r="AD11" s="180"/>
      <c r="AE11" s="179" t="s">
        <v>204</v>
      </c>
      <c r="AF11" s="180"/>
      <c r="AG11" s="179" t="s">
        <v>214</v>
      </c>
      <c r="AH11" s="180"/>
      <c r="AI11" s="179"/>
      <c r="AJ11" s="180"/>
      <c r="AK11" s="179" t="s">
        <v>214</v>
      </c>
      <c r="AL11" s="180"/>
      <c r="AM11" s="179" t="s">
        <v>214</v>
      </c>
      <c r="AN11" s="180"/>
      <c r="AO11" s="179" t="s">
        <v>214</v>
      </c>
      <c r="AP11" s="180"/>
      <c r="AQ11" s="179" t="s">
        <v>214</v>
      </c>
      <c r="AR11" s="180"/>
      <c r="AS11" s="179" t="s">
        <v>212</v>
      </c>
      <c r="AT11" s="180"/>
      <c r="AU11" s="179" t="s">
        <v>211</v>
      </c>
      <c r="AV11" s="180"/>
      <c r="AW11" s="179" t="s">
        <v>210</v>
      </c>
      <c r="AX11" s="180"/>
      <c r="AY11" s="179"/>
      <c r="AZ11" s="180"/>
      <c r="BA11" s="179" t="s">
        <v>213</v>
      </c>
      <c r="BB11" s="180"/>
      <c r="BC11" s="179" t="s">
        <v>204</v>
      </c>
      <c r="BD11" s="180"/>
      <c r="BE11" s="179" t="s">
        <v>204</v>
      </c>
      <c r="BF11" s="180"/>
      <c r="BG11" s="179" t="s">
        <v>221</v>
      </c>
      <c r="BH11" s="180"/>
      <c r="BI11" s="179" t="s">
        <v>221</v>
      </c>
      <c r="BJ11" s="180"/>
      <c r="BK11" s="179" t="s">
        <v>221</v>
      </c>
      <c r="BL11" s="180"/>
      <c r="BM11" s="179" t="s">
        <v>210</v>
      </c>
      <c r="BN11" s="180"/>
      <c r="BO11" s="179"/>
      <c r="BP11" s="180"/>
      <c r="BQ11" s="179" t="s">
        <v>204</v>
      </c>
      <c r="BR11" s="180"/>
      <c r="BS11" s="179" t="s">
        <v>214</v>
      </c>
      <c r="BT11" s="180"/>
      <c r="BU11" s="179" t="s">
        <v>214</v>
      </c>
      <c r="BV11" s="180"/>
      <c r="BW11" s="179" t="s">
        <v>212</v>
      </c>
      <c r="BX11" s="180"/>
      <c r="BY11" s="179" t="s">
        <v>204</v>
      </c>
      <c r="BZ11" s="180"/>
      <c r="CA11" s="179" t="s">
        <v>204</v>
      </c>
      <c r="CB11" s="180"/>
      <c r="CC11" s="179" t="s">
        <v>204</v>
      </c>
      <c r="CD11" s="180"/>
      <c r="CE11" s="179" t="s">
        <v>204</v>
      </c>
      <c r="CF11" s="180"/>
      <c r="CG11" s="179" t="s">
        <v>204</v>
      </c>
      <c r="CH11" s="180"/>
      <c r="CI11" s="179" t="s">
        <v>204</v>
      </c>
      <c r="CJ11" s="180"/>
      <c r="CK11" s="179" t="s">
        <v>204</v>
      </c>
      <c r="CL11" s="180"/>
      <c r="CM11" s="179" t="s">
        <v>204</v>
      </c>
      <c r="CN11" s="180"/>
      <c r="CO11" s="179" t="s">
        <v>204</v>
      </c>
      <c r="CP11" s="180"/>
      <c r="CQ11" s="179" t="s">
        <v>204</v>
      </c>
      <c r="CR11" s="180"/>
      <c r="CS11" s="179" t="s">
        <v>204</v>
      </c>
      <c r="CT11" s="180"/>
      <c r="CU11" s="179" t="s">
        <v>204</v>
      </c>
      <c r="CV11" s="180"/>
      <c r="CW11" s="179" t="s">
        <v>204</v>
      </c>
      <c r="CX11" s="180"/>
      <c r="CY11" s="179" t="s">
        <v>204</v>
      </c>
      <c r="CZ11" s="180"/>
      <c r="DA11" s="179" t="s">
        <v>204</v>
      </c>
      <c r="DB11" s="180"/>
      <c r="DC11" s="179" t="s">
        <v>204</v>
      </c>
      <c r="DD11" s="180"/>
      <c r="DE11" s="179" t="s">
        <v>204</v>
      </c>
      <c r="DF11" s="180"/>
      <c r="DG11" s="179" t="s">
        <v>204</v>
      </c>
      <c r="DH11" s="180"/>
      <c r="DI11" s="179" t="s">
        <v>204</v>
      </c>
      <c r="DJ11" s="180"/>
      <c r="DK11" s="179" t="s">
        <v>204</v>
      </c>
      <c r="DL11" s="180"/>
      <c r="DM11" s="179" t="s">
        <v>204</v>
      </c>
      <c r="DN11" s="180"/>
      <c r="DO11" s="179" t="s">
        <v>204</v>
      </c>
      <c r="DP11" s="180"/>
      <c r="DQ11" s="179" t="s">
        <v>204</v>
      </c>
      <c r="DR11" s="180"/>
      <c r="DS11" s="179" t="s">
        <v>204</v>
      </c>
      <c r="DT11" s="180"/>
      <c r="DU11" s="179"/>
      <c r="DV11" s="180"/>
      <c r="DW11" s="179"/>
      <c r="DX11" s="180"/>
      <c r="DY11" s="123"/>
      <c r="DZ11" s="124"/>
      <c r="EA11" s="16"/>
    </row>
    <row r="12" spans="1:131" ht="25.5" x14ac:dyDescent="0.2">
      <c r="A12" s="101"/>
      <c r="B12" s="17" t="s">
        <v>13</v>
      </c>
      <c r="C12" s="179">
        <v>30</v>
      </c>
      <c r="D12" s="210"/>
      <c r="E12" s="179"/>
      <c r="F12" s="180"/>
      <c r="G12" s="179">
        <v>8</v>
      </c>
      <c r="H12" s="210"/>
      <c r="I12" s="179">
        <v>30</v>
      </c>
      <c r="J12" s="180"/>
      <c r="K12" s="179">
        <v>30</v>
      </c>
      <c r="L12" s="180"/>
      <c r="M12" s="179"/>
      <c r="N12" s="210"/>
      <c r="O12" s="179">
        <v>30</v>
      </c>
      <c r="P12" s="180"/>
      <c r="Q12" s="179"/>
      <c r="R12" s="210"/>
      <c r="S12" s="179">
        <v>30</v>
      </c>
      <c r="T12" s="180"/>
      <c r="U12" s="179"/>
      <c r="V12" s="210"/>
      <c r="W12" s="179">
        <v>8</v>
      </c>
      <c r="X12" s="180"/>
      <c r="Y12" s="179">
        <v>8</v>
      </c>
      <c r="Z12" s="180"/>
      <c r="AA12" s="179">
        <v>8</v>
      </c>
      <c r="AB12" s="180"/>
      <c r="AC12" s="179">
        <v>8</v>
      </c>
      <c r="AD12" s="180"/>
      <c r="AE12" s="179"/>
      <c r="AF12" s="180"/>
      <c r="AG12" s="179">
        <v>4</v>
      </c>
      <c r="AH12" s="180"/>
      <c r="AI12" s="179"/>
      <c r="AJ12" s="180"/>
      <c r="AK12" s="179">
        <v>4</v>
      </c>
      <c r="AL12" s="180"/>
      <c r="AM12" s="179">
        <v>4</v>
      </c>
      <c r="AN12" s="180"/>
      <c r="AO12" s="179">
        <v>4</v>
      </c>
      <c r="AP12" s="180"/>
      <c r="AQ12" s="179">
        <v>4</v>
      </c>
      <c r="AR12" s="180"/>
      <c r="AS12" s="179">
        <v>2</v>
      </c>
      <c r="AT12" s="180"/>
      <c r="AU12" s="179">
        <v>8</v>
      </c>
      <c r="AV12" s="180"/>
      <c r="AW12" s="179">
        <v>30</v>
      </c>
      <c r="AX12" s="180"/>
      <c r="AY12" s="179"/>
      <c r="AZ12" s="180"/>
      <c r="BA12" s="179">
        <v>1</v>
      </c>
      <c r="BB12" s="180"/>
      <c r="BC12" s="179"/>
      <c r="BD12" s="180"/>
      <c r="BE12" s="179"/>
      <c r="BF12" s="180"/>
      <c r="BG12" s="179"/>
      <c r="BH12" s="180"/>
      <c r="BI12" s="179"/>
      <c r="BJ12" s="180"/>
      <c r="BK12" s="179"/>
      <c r="BL12" s="180"/>
      <c r="BM12" s="179">
        <v>30</v>
      </c>
      <c r="BN12" s="180"/>
      <c r="BO12" s="179"/>
      <c r="BP12" s="180"/>
      <c r="BQ12" s="179"/>
      <c r="BR12" s="180"/>
      <c r="BS12" s="179">
        <v>4</v>
      </c>
      <c r="BT12" s="180"/>
      <c r="BU12" s="179">
        <v>4</v>
      </c>
      <c r="BV12" s="180"/>
      <c r="BW12" s="179">
        <v>2</v>
      </c>
      <c r="BX12" s="180"/>
      <c r="BY12" s="179"/>
      <c r="BZ12" s="180"/>
      <c r="CA12" s="179"/>
      <c r="CB12" s="180"/>
      <c r="CC12" s="179"/>
      <c r="CD12" s="180"/>
      <c r="CE12" s="179"/>
      <c r="CF12" s="180"/>
      <c r="CG12" s="179"/>
      <c r="CH12" s="180"/>
      <c r="CI12" s="179"/>
      <c r="CJ12" s="180"/>
      <c r="CK12" s="179"/>
      <c r="CL12" s="180"/>
      <c r="CM12" s="179"/>
      <c r="CN12" s="180"/>
      <c r="CO12" s="179"/>
      <c r="CP12" s="180"/>
      <c r="CQ12" s="179"/>
      <c r="CR12" s="180"/>
      <c r="CS12" s="179"/>
      <c r="CT12" s="180"/>
      <c r="CU12" s="179"/>
      <c r="CV12" s="180"/>
      <c r="CW12" s="179"/>
      <c r="CX12" s="180"/>
      <c r="CY12" s="179"/>
      <c r="CZ12" s="180"/>
      <c r="DA12" s="179"/>
      <c r="DB12" s="180"/>
      <c r="DC12" s="179"/>
      <c r="DD12" s="180"/>
      <c r="DE12" s="179"/>
      <c r="DF12" s="180"/>
      <c r="DG12" s="179"/>
      <c r="DH12" s="180"/>
      <c r="DI12" s="179"/>
      <c r="DJ12" s="180"/>
      <c r="DK12" s="179"/>
      <c r="DL12" s="180"/>
      <c r="DM12" s="179"/>
      <c r="DN12" s="180"/>
      <c r="DO12" s="179"/>
      <c r="DP12" s="180"/>
      <c r="DQ12" s="179"/>
      <c r="DR12" s="180"/>
      <c r="DS12" s="179"/>
      <c r="DT12" s="180"/>
      <c r="DU12" s="179"/>
      <c r="DV12" s="180"/>
      <c r="DW12" s="179"/>
      <c r="DX12" s="180"/>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f>'נקודה א- שפכים '!C14</f>
        <v>71890</v>
      </c>
      <c r="D14" s="56"/>
      <c r="E14" s="56"/>
      <c r="F14" s="56"/>
      <c r="G14" s="56"/>
      <c r="H14" s="56"/>
      <c r="I14" s="56"/>
      <c r="J14" s="56"/>
      <c r="K14" s="56"/>
      <c r="L14" s="56"/>
      <c r="M14" s="147">
        <f>'[1]קולחים S'!$I2</f>
        <v>8.09</v>
      </c>
      <c r="N14" s="56"/>
      <c r="O14" s="56"/>
      <c r="P14" s="56"/>
      <c r="Q14" s="56"/>
      <c r="R14" s="56"/>
      <c r="S14" s="56"/>
      <c r="T14" s="56"/>
      <c r="U14" s="147">
        <f>'[1]קולחים S'!$M2</f>
        <v>0.94</v>
      </c>
      <c r="V14" s="147" t="s">
        <v>191</v>
      </c>
      <c r="W14" s="147">
        <v>5</v>
      </c>
      <c r="X14" s="147" t="s">
        <v>191</v>
      </c>
      <c r="Y14" s="147">
        <v>5</v>
      </c>
      <c r="Z14" s="147" t="s">
        <v>191</v>
      </c>
      <c r="AA14" s="56"/>
      <c r="AB14" s="56"/>
      <c r="AC14" s="147">
        <v>27</v>
      </c>
      <c r="AD14" s="147" t="s">
        <v>191</v>
      </c>
      <c r="AE14" s="56">
        <v>10.4</v>
      </c>
      <c r="AF14" s="56" t="s">
        <v>191</v>
      </c>
      <c r="AG14" s="56">
        <v>17.5</v>
      </c>
      <c r="AH14" s="147" t="s">
        <v>191</v>
      </c>
      <c r="AI14" s="56"/>
      <c r="AJ14" s="56"/>
      <c r="AK14" s="56">
        <v>6.71</v>
      </c>
      <c r="AL14" s="147" t="s">
        <v>191</v>
      </c>
      <c r="AM14" s="56">
        <v>7.4</v>
      </c>
      <c r="AN14" s="147" t="s">
        <v>191</v>
      </c>
      <c r="AO14" s="56">
        <v>0.16</v>
      </c>
      <c r="AP14" s="147" t="s">
        <v>191</v>
      </c>
      <c r="AQ14" s="56">
        <v>6.74</v>
      </c>
      <c r="AR14" s="147" t="s">
        <v>191</v>
      </c>
      <c r="AS14" s="56">
        <v>1</v>
      </c>
      <c r="AT14" s="147" t="s">
        <v>191</v>
      </c>
      <c r="AU14" s="56">
        <v>1</v>
      </c>
      <c r="AV14" s="147" t="s">
        <v>191</v>
      </c>
      <c r="AW14" s="147">
        <f>'[2]07.2024'!$S11</f>
        <v>0.92312700000000003</v>
      </c>
      <c r="AX14" s="56"/>
      <c r="AY14" s="56">
        <v>0.73</v>
      </c>
      <c r="AZ14" s="56" t="s">
        <v>191</v>
      </c>
      <c r="BA14" s="56" t="s">
        <v>288</v>
      </c>
      <c r="BB14" s="56" t="s">
        <v>191</v>
      </c>
      <c r="BC14" s="56"/>
      <c r="BD14" s="56"/>
      <c r="BE14" s="56" t="s">
        <v>295</v>
      </c>
      <c r="BF14" s="56" t="s">
        <v>191</v>
      </c>
      <c r="BG14" s="56"/>
      <c r="BH14" s="56"/>
      <c r="BI14" s="56" t="s">
        <v>294</v>
      </c>
      <c r="BJ14" s="56" t="s">
        <v>191</v>
      </c>
      <c r="BK14" s="56"/>
      <c r="BL14" s="56"/>
      <c r="BM14" s="56"/>
      <c r="BN14" s="56"/>
      <c r="BO14" s="56">
        <v>1.44</v>
      </c>
      <c r="BP14" s="147" t="s">
        <v>191</v>
      </c>
      <c r="BQ14" s="56">
        <v>5.99</v>
      </c>
      <c r="BR14" s="56" t="s">
        <v>191</v>
      </c>
      <c r="BS14" s="56">
        <v>285</v>
      </c>
      <c r="BT14" s="147" t="s">
        <v>191</v>
      </c>
      <c r="BU14" s="56">
        <v>204.81</v>
      </c>
      <c r="BV14" s="56" t="s">
        <v>191</v>
      </c>
      <c r="BW14" s="56" t="s">
        <v>289</v>
      </c>
      <c r="BX14" s="56" t="s">
        <v>191</v>
      </c>
      <c r="BY14" s="56" t="s">
        <v>295</v>
      </c>
      <c r="BZ14" s="56" t="s">
        <v>191</v>
      </c>
      <c r="CA14" s="56" t="s">
        <v>297</v>
      </c>
      <c r="CB14" s="56" t="s">
        <v>191</v>
      </c>
      <c r="CC14" s="56" t="s">
        <v>295</v>
      </c>
      <c r="CD14" s="56" t="s">
        <v>191</v>
      </c>
      <c r="CE14" s="56" t="s">
        <v>294</v>
      </c>
      <c r="CF14" s="56" t="s">
        <v>191</v>
      </c>
      <c r="CG14" s="56" t="s">
        <v>295</v>
      </c>
      <c r="CH14" s="56" t="s">
        <v>191</v>
      </c>
      <c r="CI14" s="56" t="s">
        <v>295</v>
      </c>
      <c r="CJ14" s="56" t="s">
        <v>191</v>
      </c>
      <c r="CK14" s="56" t="s">
        <v>296</v>
      </c>
      <c r="CL14" s="56" t="s">
        <v>191</v>
      </c>
      <c r="CM14" s="56" t="s">
        <v>294</v>
      </c>
      <c r="CN14" s="56" t="s">
        <v>191</v>
      </c>
      <c r="CO14" s="56" t="s">
        <v>297</v>
      </c>
      <c r="CP14" s="56" t="s">
        <v>191</v>
      </c>
      <c r="CQ14" s="56">
        <v>0.06</v>
      </c>
      <c r="CR14" s="56" t="s">
        <v>191</v>
      </c>
      <c r="CS14" s="56">
        <v>0.03</v>
      </c>
      <c r="CT14" s="56" t="s">
        <v>191</v>
      </c>
      <c r="CU14" s="56" t="s">
        <v>295</v>
      </c>
      <c r="CV14" s="56" t="s">
        <v>191</v>
      </c>
      <c r="CW14" s="56" t="s">
        <v>295</v>
      </c>
      <c r="CX14" s="56" t="s">
        <v>191</v>
      </c>
      <c r="CY14" s="56" t="s">
        <v>297</v>
      </c>
      <c r="CZ14" s="56" t="s">
        <v>191</v>
      </c>
      <c r="DA14" s="56" t="s">
        <v>297</v>
      </c>
      <c r="DB14" s="56" t="s">
        <v>191</v>
      </c>
      <c r="DC14" s="56" t="s">
        <v>297</v>
      </c>
      <c r="DD14" s="56" t="s">
        <v>191</v>
      </c>
      <c r="DE14" s="56">
        <v>0.01</v>
      </c>
      <c r="DF14" s="56" t="s">
        <v>191</v>
      </c>
      <c r="DG14" s="56" t="s">
        <v>294</v>
      </c>
      <c r="DH14" s="56" t="s">
        <v>191</v>
      </c>
      <c r="DI14" s="56">
        <v>0.59</v>
      </c>
      <c r="DJ14" s="56" t="s">
        <v>191</v>
      </c>
      <c r="DK14" s="56" t="s">
        <v>297</v>
      </c>
      <c r="DL14" s="56" t="s">
        <v>191</v>
      </c>
      <c r="DM14" s="56">
        <v>48.77</v>
      </c>
      <c r="DN14" s="56" t="s">
        <v>191</v>
      </c>
      <c r="DO14" s="56">
        <v>23.85</v>
      </c>
      <c r="DP14" s="56" t="s">
        <v>191</v>
      </c>
      <c r="DQ14" s="56">
        <v>23.7</v>
      </c>
      <c r="DR14" s="56" t="s">
        <v>191</v>
      </c>
      <c r="DS14" s="56" t="s">
        <v>297</v>
      </c>
      <c r="DT14" s="56" t="s">
        <v>191</v>
      </c>
      <c r="DU14" s="131"/>
      <c r="DV14" s="131"/>
      <c r="DW14" s="131"/>
      <c r="DX14" s="131"/>
      <c r="DY14" s="131"/>
      <c r="DZ14" s="131"/>
      <c r="EA14" s="18"/>
    </row>
    <row r="15" spans="1:131" x14ac:dyDescent="0.2">
      <c r="A15" s="67">
        <v>2</v>
      </c>
      <c r="B15" s="67"/>
      <c r="C15" s="56">
        <f>'נקודה א- שפכים '!C15</f>
        <v>74450</v>
      </c>
      <c r="D15" s="56"/>
      <c r="E15" s="56"/>
      <c r="F15" s="56"/>
      <c r="G15" s="56"/>
      <c r="H15" s="56"/>
      <c r="I15" s="56"/>
      <c r="J15" s="56"/>
      <c r="K15" s="56"/>
      <c r="L15" s="56"/>
      <c r="M15" s="147">
        <f>'[1]קולחים S'!$I3</f>
        <v>8.24</v>
      </c>
      <c r="N15" s="56"/>
      <c r="O15" s="56"/>
      <c r="P15" s="56"/>
      <c r="Q15" s="56"/>
      <c r="R15" s="56"/>
      <c r="S15" s="56"/>
      <c r="T15" s="56"/>
      <c r="U15" s="147">
        <f>'[1]קולחים S'!$M3</f>
        <v>0.92</v>
      </c>
      <c r="V15" s="56"/>
      <c r="W15" s="147"/>
      <c r="X15" s="56"/>
      <c r="Y15" s="147">
        <f>'[1]קולחים S'!$B3</f>
        <v>6</v>
      </c>
      <c r="Z15" s="56"/>
      <c r="AA15" s="56"/>
      <c r="AB15" s="56"/>
      <c r="AC15" s="147">
        <f>'[1]קולחים S'!$C3</f>
        <v>30</v>
      </c>
      <c r="AD15" s="56"/>
      <c r="AE15" s="56"/>
      <c r="AF15" s="56"/>
      <c r="AG15" s="56"/>
      <c r="AH15" s="56"/>
      <c r="AI15" s="56"/>
      <c r="AJ15" s="56"/>
      <c r="AK15" s="56"/>
      <c r="AL15" s="56"/>
      <c r="AM15" s="56"/>
      <c r="AN15" s="56"/>
      <c r="AO15" s="56"/>
      <c r="AP15" s="56"/>
      <c r="AQ15" s="56"/>
      <c r="AR15" s="56"/>
      <c r="AS15" s="56"/>
      <c r="AT15" s="56"/>
      <c r="AU15" s="56"/>
      <c r="AV15" s="56"/>
      <c r="AW15" s="147">
        <f>'[2]07.2024'!$S12</f>
        <v>0.94524399999999997</v>
      </c>
      <c r="AX15" s="56"/>
      <c r="AY15" s="56"/>
      <c r="AZ15" s="56"/>
      <c r="BA15" s="56"/>
      <c r="BB15" s="56"/>
      <c r="BC15" s="56"/>
      <c r="BD15" s="56"/>
      <c r="BE15" s="56"/>
      <c r="BF15" s="56"/>
      <c r="BG15" s="56"/>
      <c r="BH15" s="56"/>
      <c r="BI15" s="56"/>
      <c r="BJ15" s="56"/>
      <c r="BK15" s="56"/>
      <c r="BL15" s="56"/>
      <c r="BM15" s="56"/>
      <c r="BN15" s="56"/>
      <c r="BO15" s="56">
        <f>'[1]קולחים S'!$L3</f>
        <v>1.508</v>
      </c>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
      <c r="A16" s="67">
        <v>3</v>
      </c>
      <c r="B16" s="67"/>
      <c r="C16" s="56">
        <f>'נקודה א- שפכים '!C16</f>
        <v>77012</v>
      </c>
      <c r="D16" s="56"/>
      <c r="E16" s="56"/>
      <c r="F16" s="56"/>
      <c r="G16" s="56"/>
      <c r="H16" s="56"/>
      <c r="I16" s="56"/>
      <c r="J16" s="56"/>
      <c r="K16" s="56"/>
      <c r="L16" s="56"/>
      <c r="M16" s="147">
        <f>'[1]קולחים S'!$I4</f>
        <v>8.36</v>
      </c>
      <c r="N16" s="56"/>
      <c r="O16" s="56"/>
      <c r="P16" s="56"/>
      <c r="Q16" s="56"/>
      <c r="R16" s="56"/>
      <c r="S16" s="56"/>
      <c r="T16" s="56"/>
      <c r="U16" s="147">
        <f>'[1]קולחים S'!$M4</f>
        <v>0.85</v>
      </c>
      <c r="V16" s="147"/>
      <c r="W16" s="147">
        <f>'[1]קולחים S'!$E4</f>
        <v>1</v>
      </c>
      <c r="X16" s="147"/>
      <c r="Y16" s="147"/>
      <c r="Z16" s="147"/>
      <c r="AA16" s="56"/>
      <c r="AB16" s="56"/>
      <c r="AC16" s="147"/>
      <c r="AD16" s="147"/>
      <c r="AE16" s="56"/>
      <c r="AF16" s="147"/>
      <c r="AG16" s="56"/>
      <c r="AH16" s="147"/>
      <c r="AI16" s="56"/>
      <c r="AJ16" s="56"/>
      <c r="AK16" s="56"/>
      <c r="AL16" s="147"/>
      <c r="AM16" s="56"/>
      <c r="AN16" s="147"/>
      <c r="AO16" s="56"/>
      <c r="AP16" s="147"/>
      <c r="AQ16" s="56"/>
      <c r="AR16" s="147"/>
      <c r="AS16" s="56"/>
      <c r="AT16" s="147"/>
      <c r="AU16" s="56">
        <v>1</v>
      </c>
      <c r="AV16" s="147" t="s">
        <v>191</v>
      </c>
      <c r="AW16" s="56">
        <v>0.88</v>
      </c>
      <c r="AX16" s="56"/>
      <c r="AY16" s="56">
        <v>0.68</v>
      </c>
      <c r="AZ16" s="56" t="s">
        <v>191</v>
      </c>
      <c r="BA16" s="56"/>
      <c r="BB16" s="147"/>
      <c r="BC16" s="56"/>
      <c r="BD16" s="147"/>
      <c r="BE16" s="56"/>
      <c r="BF16" s="56"/>
      <c r="BG16" s="56"/>
      <c r="BH16" s="56"/>
      <c r="BI16" s="56"/>
      <c r="BJ16" s="147"/>
      <c r="BK16" s="56"/>
      <c r="BL16" s="56"/>
      <c r="BM16" s="56"/>
      <c r="BN16" s="56"/>
      <c r="BO16" s="56">
        <f>'[1]קולחים S'!$L4</f>
        <v>1.4590000000000001</v>
      </c>
      <c r="BP16" s="147"/>
      <c r="BQ16" s="56"/>
      <c r="BR16" s="147"/>
      <c r="BS16" s="56"/>
      <c r="BT16" s="147"/>
      <c r="BU16" s="56"/>
      <c r="BV16" s="147"/>
      <c r="BW16" s="56"/>
      <c r="BX16" s="147"/>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f>'נקודה א- שפכים '!C17</f>
        <v>76431</v>
      </c>
      <c r="D17" s="56"/>
      <c r="E17" s="56"/>
      <c r="F17" s="56"/>
      <c r="G17" s="56"/>
      <c r="H17" s="56"/>
      <c r="I17" s="56"/>
      <c r="J17" s="56"/>
      <c r="K17" s="56"/>
      <c r="L17" s="56"/>
      <c r="M17" s="147">
        <f>'[1]קולחים S'!$I5</f>
        <v>7.64</v>
      </c>
      <c r="N17" s="56"/>
      <c r="O17" s="56"/>
      <c r="P17" s="56"/>
      <c r="Q17" s="56"/>
      <c r="R17" s="56"/>
      <c r="S17" s="56"/>
      <c r="T17" s="56"/>
      <c r="U17" s="147">
        <f>'[1]קולחים S'!$M5</f>
        <v>0.56000000000000005</v>
      </c>
      <c r="V17" s="147"/>
      <c r="W17" s="147"/>
      <c r="X17" s="147"/>
      <c r="Y17" s="147"/>
      <c r="Z17" s="147"/>
      <c r="AA17" s="56"/>
      <c r="AB17" s="56"/>
      <c r="AC17" s="147"/>
      <c r="AD17" s="147"/>
      <c r="AE17" s="147"/>
      <c r="AF17" s="147"/>
      <c r="AG17" s="147"/>
      <c r="AH17" s="147"/>
      <c r="AI17" s="56"/>
      <c r="AJ17" s="147"/>
      <c r="AK17" s="147"/>
      <c r="AL17" s="147"/>
      <c r="AM17" s="147"/>
      <c r="AN17" s="147"/>
      <c r="AO17" s="147"/>
      <c r="AP17" s="147"/>
      <c r="AQ17" s="147"/>
      <c r="AR17" s="147"/>
      <c r="AS17" s="147"/>
      <c r="AT17" s="147"/>
      <c r="AU17" s="147">
        <v>14</v>
      </c>
      <c r="AV17" s="147" t="s">
        <v>191</v>
      </c>
      <c r="AW17" s="56">
        <v>0.97</v>
      </c>
      <c r="AX17" s="56"/>
      <c r="AY17" s="56">
        <v>0.57999999999999996</v>
      </c>
      <c r="AZ17" s="56" t="s">
        <v>191</v>
      </c>
      <c r="BA17" s="56"/>
      <c r="BB17" s="147"/>
      <c r="BC17" s="56"/>
      <c r="BD17" s="147"/>
      <c r="BE17" s="56"/>
      <c r="BF17" s="147"/>
      <c r="BG17" s="56"/>
      <c r="BH17" s="56"/>
      <c r="BI17" s="56"/>
      <c r="BJ17" s="147"/>
      <c r="BK17" s="56"/>
      <c r="BL17" s="56"/>
      <c r="BM17" s="56"/>
      <c r="BN17" s="56"/>
      <c r="BO17" s="56">
        <f>'[1]קולחים S'!$L5</f>
        <v>1.5209999999999999</v>
      </c>
      <c r="BP17" s="147"/>
      <c r="BQ17" s="147"/>
      <c r="BR17" s="147"/>
      <c r="BS17" s="147"/>
      <c r="BT17" s="147"/>
      <c r="BU17" s="147"/>
      <c r="BV17" s="147"/>
      <c r="BW17" s="56"/>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31"/>
      <c r="DV17" s="131"/>
      <c r="DW17" s="131"/>
      <c r="DX17" s="131"/>
      <c r="DY17" s="131"/>
      <c r="DZ17" s="131"/>
      <c r="EA17" s="18"/>
    </row>
    <row r="18" spans="1:131" x14ac:dyDescent="0.2">
      <c r="A18" s="67">
        <v>5</v>
      </c>
      <c r="B18" s="67"/>
      <c r="C18" s="56">
        <f>'נקודה א- שפכים '!C18</f>
        <v>85233</v>
      </c>
      <c r="D18" s="56"/>
      <c r="E18" s="56"/>
      <c r="F18" s="56"/>
      <c r="G18" s="56"/>
      <c r="H18" s="56"/>
      <c r="I18" s="56"/>
      <c r="J18" s="56"/>
      <c r="K18" s="56"/>
      <c r="L18" s="56"/>
      <c r="M18" s="147"/>
      <c r="N18" s="56"/>
      <c r="O18" s="56"/>
      <c r="P18" s="56"/>
      <c r="Q18" s="56"/>
      <c r="R18" s="56"/>
      <c r="S18" s="56"/>
      <c r="T18" s="56"/>
      <c r="U18" s="147"/>
      <c r="V18" s="147"/>
      <c r="W18" s="147"/>
      <c r="X18" s="147"/>
      <c r="Y18" s="147"/>
      <c r="Z18" s="147"/>
      <c r="AA18" s="56"/>
      <c r="AB18" s="56"/>
      <c r="AC18" s="147"/>
      <c r="AD18" s="147"/>
      <c r="AE18" s="56"/>
      <c r="AF18" s="147"/>
      <c r="AG18" s="56"/>
      <c r="AH18" s="147"/>
      <c r="AI18" s="56"/>
      <c r="AJ18" s="56"/>
      <c r="AK18" s="56"/>
      <c r="AL18" s="147"/>
      <c r="AM18" s="56"/>
      <c r="AN18" s="147"/>
      <c r="AO18" s="56"/>
      <c r="AP18" s="147"/>
      <c r="AQ18" s="56"/>
      <c r="AR18" s="147"/>
      <c r="AS18" s="56"/>
      <c r="AT18" s="147"/>
      <c r="AU18" s="56"/>
      <c r="AV18" s="147"/>
      <c r="AW18" s="56">
        <v>0.88</v>
      </c>
      <c r="AX18" s="56"/>
      <c r="AY18" s="56"/>
      <c r="AZ18" s="56"/>
      <c r="BA18" s="56"/>
      <c r="BB18" s="147"/>
      <c r="BC18" s="56"/>
      <c r="BD18" s="56"/>
      <c r="BE18" s="56"/>
      <c r="BF18" s="147"/>
      <c r="BG18" s="56"/>
      <c r="BH18" s="56"/>
      <c r="BI18" s="56"/>
      <c r="BJ18" s="147"/>
      <c r="BK18" s="56"/>
      <c r="BL18" s="56"/>
      <c r="BM18" s="56"/>
      <c r="BN18" s="56"/>
      <c r="BO18" s="56"/>
      <c r="BP18" s="147"/>
      <c r="BQ18" s="56"/>
      <c r="BR18" s="147"/>
      <c r="BS18" s="56"/>
      <c r="BT18" s="147"/>
      <c r="BU18" s="56"/>
      <c r="BV18" s="147"/>
      <c r="BW18" s="56"/>
      <c r="BX18" s="147"/>
      <c r="BY18" s="56"/>
      <c r="BZ18" s="147"/>
      <c r="CA18" s="56"/>
      <c r="CB18" s="147"/>
      <c r="CC18" s="56"/>
      <c r="CD18" s="147"/>
      <c r="CE18" s="56"/>
      <c r="CF18" s="147"/>
      <c r="CG18" s="56"/>
      <c r="CH18" s="147"/>
      <c r="CI18" s="56"/>
      <c r="CJ18" s="147"/>
      <c r="CK18" s="56"/>
      <c r="CL18" s="147"/>
      <c r="CM18" s="56"/>
      <c r="CN18" s="147"/>
      <c r="CO18" s="56"/>
      <c r="CP18" s="147"/>
      <c r="CQ18" s="56"/>
      <c r="CR18" s="147"/>
      <c r="CS18" s="56"/>
      <c r="CT18" s="147"/>
      <c r="CU18" s="56"/>
      <c r="CV18" s="147"/>
      <c r="CW18" s="56"/>
      <c r="CX18" s="147"/>
      <c r="CY18" s="56"/>
      <c r="CZ18" s="147"/>
      <c r="DA18" s="56"/>
      <c r="DB18" s="147"/>
      <c r="DC18" s="56"/>
      <c r="DD18" s="147"/>
      <c r="DE18" s="56"/>
      <c r="DF18" s="147"/>
      <c r="DG18" s="56"/>
      <c r="DH18" s="147"/>
      <c r="DI18" s="56"/>
      <c r="DJ18" s="147"/>
      <c r="DK18" s="56"/>
      <c r="DL18" s="147"/>
      <c r="DM18" s="56"/>
      <c r="DN18" s="147"/>
      <c r="DO18" s="56"/>
      <c r="DP18" s="147"/>
      <c r="DQ18" s="56"/>
      <c r="DR18" s="147"/>
      <c r="DS18" s="56"/>
      <c r="DT18" s="147"/>
      <c r="DU18" s="131"/>
      <c r="DV18" s="131"/>
      <c r="DW18" s="131"/>
      <c r="DX18" s="131"/>
      <c r="DY18" s="131"/>
      <c r="DZ18" s="131"/>
      <c r="EA18" s="18"/>
    </row>
    <row r="19" spans="1:131" x14ac:dyDescent="0.2">
      <c r="A19" s="67">
        <v>6</v>
      </c>
      <c r="B19" s="67"/>
      <c r="C19" s="56">
        <f>'נקודה א- שפכים '!C19</f>
        <v>65495</v>
      </c>
      <c r="D19" s="56"/>
      <c r="E19" s="56"/>
      <c r="F19" s="56"/>
      <c r="G19" s="56"/>
      <c r="H19" s="56"/>
      <c r="I19" s="56"/>
      <c r="J19" s="56"/>
      <c r="K19" s="56"/>
      <c r="L19" s="56"/>
      <c r="M19" s="147"/>
      <c r="N19" s="56"/>
      <c r="O19" s="56"/>
      <c r="P19" s="56"/>
      <c r="Q19" s="56"/>
      <c r="R19" s="56"/>
      <c r="S19" s="56"/>
      <c r="T19" s="56"/>
      <c r="U19" s="147"/>
      <c r="V19" s="56"/>
      <c r="W19" s="147"/>
      <c r="X19" s="56"/>
      <c r="Y19" s="147"/>
      <c r="Z19" s="56"/>
      <c r="AA19" s="56"/>
      <c r="AB19" s="56"/>
      <c r="AC19" s="147"/>
      <c r="AD19" s="56"/>
      <c r="AE19" s="56"/>
      <c r="AF19" s="56"/>
      <c r="AG19" s="56"/>
      <c r="AH19" s="56"/>
      <c r="AI19" s="58"/>
      <c r="AJ19" s="58"/>
      <c r="AK19" s="56"/>
      <c r="AL19" s="56"/>
      <c r="AM19" s="56"/>
      <c r="AN19" s="56"/>
      <c r="AO19" s="56"/>
      <c r="AP19" s="56"/>
      <c r="AQ19" s="56"/>
      <c r="AR19" s="56"/>
      <c r="AS19" s="56"/>
      <c r="AT19" s="56"/>
      <c r="AU19" s="147"/>
      <c r="AV19" s="147"/>
      <c r="AW19" s="56">
        <v>0.98</v>
      </c>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
      <c r="A20" s="67">
        <v>7</v>
      </c>
      <c r="B20" s="67"/>
      <c r="C20" s="56">
        <f>'נקודה א- שפכים '!C20</f>
        <v>79300</v>
      </c>
      <c r="D20" s="56"/>
      <c r="E20" s="56"/>
      <c r="F20" s="56"/>
      <c r="G20" s="56"/>
      <c r="H20" s="56"/>
      <c r="I20" s="56"/>
      <c r="J20" s="56"/>
      <c r="K20" s="56"/>
      <c r="L20" s="56"/>
      <c r="M20" s="147">
        <f>'[1]קולחים S'!$I8</f>
        <v>8.2100000000000009</v>
      </c>
      <c r="N20" s="56"/>
      <c r="O20" s="56"/>
      <c r="P20" s="56"/>
      <c r="Q20" s="56"/>
      <c r="R20" s="56"/>
      <c r="S20" s="56"/>
      <c r="T20" s="56"/>
      <c r="U20" s="147">
        <f>'[1]קולחים S'!$M8</f>
        <v>0.68</v>
      </c>
      <c r="V20" s="147"/>
      <c r="W20" s="147"/>
      <c r="X20" s="147"/>
      <c r="Y20" s="147"/>
      <c r="Z20" s="147"/>
      <c r="AA20" s="56"/>
      <c r="AB20" s="56"/>
      <c r="AC20" s="147"/>
      <c r="AD20" s="147"/>
      <c r="AE20" s="56"/>
      <c r="AF20" s="147"/>
      <c r="AG20" s="56"/>
      <c r="AH20" s="147"/>
      <c r="AI20" s="56"/>
      <c r="AJ20" s="56"/>
      <c r="AK20" s="56"/>
      <c r="AL20" s="147"/>
      <c r="AM20" s="56"/>
      <c r="AN20" s="147"/>
      <c r="AO20" s="56"/>
      <c r="AP20" s="147"/>
      <c r="AQ20" s="56"/>
      <c r="AR20" s="147"/>
      <c r="AS20" s="56"/>
      <c r="AT20" s="147"/>
      <c r="AU20" s="56"/>
      <c r="AV20" s="147"/>
      <c r="AW20" s="56">
        <v>0.87</v>
      </c>
      <c r="AX20" s="56"/>
      <c r="AY20" s="56"/>
      <c r="AZ20" s="56"/>
      <c r="BA20" s="56"/>
      <c r="BB20" s="147"/>
      <c r="BC20" s="56"/>
      <c r="BD20" s="147"/>
      <c r="BE20" s="56"/>
      <c r="BF20" s="147"/>
      <c r="BG20" s="56"/>
      <c r="BH20" s="56"/>
      <c r="BI20" s="56"/>
      <c r="BJ20" s="147"/>
      <c r="BK20" s="56"/>
      <c r="BL20" s="56"/>
      <c r="BM20" s="56"/>
      <c r="BN20" s="56"/>
      <c r="BO20" s="56">
        <f>'[1]קולחים S'!$L8</f>
        <v>1.4279999999999999</v>
      </c>
      <c r="BP20" s="147"/>
      <c r="BQ20" s="56"/>
      <c r="BR20" s="147"/>
      <c r="BS20" s="56"/>
      <c r="BT20" s="147"/>
      <c r="BU20" s="56"/>
      <c r="BV20" s="147"/>
      <c r="BW20" s="56"/>
      <c r="BX20" s="147"/>
      <c r="BY20" s="56"/>
      <c r="BZ20" s="147"/>
      <c r="CA20" s="56"/>
      <c r="CB20" s="147"/>
      <c r="CC20" s="56"/>
      <c r="CD20" s="147"/>
      <c r="CE20" s="56"/>
      <c r="CF20" s="147"/>
      <c r="CG20" s="56"/>
      <c r="CH20" s="147"/>
      <c r="CI20" s="56"/>
      <c r="CJ20" s="147"/>
      <c r="CK20" s="56"/>
      <c r="CL20" s="147"/>
      <c r="CM20" s="56"/>
      <c r="CN20" s="147"/>
      <c r="CO20" s="56"/>
      <c r="CP20" s="147"/>
      <c r="CQ20" s="56"/>
      <c r="CR20" s="147"/>
      <c r="CS20" s="56"/>
      <c r="CT20" s="147"/>
      <c r="CU20" s="56"/>
      <c r="CV20" s="147"/>
      <c r="CW20" s="56"/>
      <c r="CX20" s="147"/>
      <c r="CY20" s="56"/>
      <c r="CZ20" s="147"/>
      <c r="DA20" s="56"/>
      <c r="DB20" s="147"/>
      <c r="DC20" s="56"/>
      <c r="DD20" s="147"/>
      <c r="DE20" s="56"/>
      <c r="DF20" s="147"/>
      <c r="DG20" s="56"/>
      <c r="DH20" s="147"/>
      <c r="DI20" s="56"/>
      <c r="DJ20" s="147"/>
      <c r="DK20" s="56"/>
      <c r="DL20" s="147"/>
      <c r="DM20" s="56"/>
      <c r="DN20" s="147"/>
      <c r="DO20" s="56"/>
      <c r="DP20" s="147"/>
      <c r="DQ20" s="56"/>
      <c r="DR20" s="147"/>
      <c r="DS20" s="56"/>
      <c r="DT20" s="147"/>
      <c r="DU20" s="131"/>
      <c r="DV20" s="131"/>
      <c r="DW20" s="131"/>
      <c r="DX20" s="131"/>
      <c r="DY20" s="131"/>
      <c r="DZ20" s="131"/>
      <c r="EA20" s="18"/>
    </row>
    <row r="21" spans="1:131" x14ac:dyDescent="0.2">
      <c r="A21" s="67">
        <v>8</v>
      </c>
      <c r="B21" s="67"/>
      <c r="C21" s="56">
        <f>'נקודה א- שפכים '!C21</f>
        <v>77337</v>
      </c>
      <c r="D21" s="56"/>
      <c r="E21" s="56"/>
      <c r="F21" s="56"/>
      <c r="G21" s="56"/>
      <c r="H21" s="56"/>
      <c r="I21" s="56"/>
      <c r="J21" s="56"/>
      <c r="K21" s="56"/>
      <c r="L21" s="56"/>
      <c r="M21" s="147">
        <f>'[1]קולחים S'!$I9</f>
        <v>8.18</v>
      </c>
      <c r="N21" s="56"/>
      <c r="O21" s="56"/>
      <c r="P21" s="56"/>
      <c r="Q21" s="56"/>
      <c r="R21" s="56"/>
      <c r="S21" s="56"/>
      <c r="T21" s="56"/>
      <c r="U21" s="147">
        <f>'[1]קולחים S'!$M9</f>
        <v>0.85</v>
      </c>
      <c r="V21" s="56" t="s">
        <v>191</v>
      </c>
      <c r="W21" s="147">
        <v>5</v>
      </c>
      <c r="X21" s="56" t="s">
        <v>191</v>
      </c>
      <c r="Y21" s="147">
        <v>5</v>
      </c>
      <c r="Z21" s="56" t="s">
        <v>191</v>
      </c>
      <c r="AA21" s="56"/>
      <c r="AB21" s="56"/>
      <c r="AC21" s="147">
        <v>29</v>
      </c>
      <c r="AD21" s="56" t="s">
        <v>191</v>
      </c>
      <c r="AE21" s="56"/>
      <c r="AF21" s="56"/>
      <c r="AG21" s="56">
        <v>13.25</v>
      </c>
      <c r="AH21" s="56" t="s">
        <v>191</v>
      </c>
      <c r="AI21" s="56"/>
      <c r="AJ21" s="56"/>
      <c r="AK21" s="56">
        <v>2.0499999999999998</v>
      </c>
      <c r="AL21" s="56" t="s">
        <v>191</v>
      </c>
      <c r="AM21" s="56">
        <v>5</v>
      </c>
      <c r="AN21" s="56" t="s">
        <v>191</v>
      </c>
      <c r="AO21" s="56">
        <v>0.05</v>
      </c>
      <c r="AP21" s="56" t="s">
        <v>191</v>
      </c>
      <c r="AQ21" s="56">
        <v>8.75</v>
      </c>
      <c r="AR21" s="56" t="s">
        <v>191</v>
      </c>
      <c r="AS21" s="56">
        <v>1.5</v>
      </c>
      <c r="AT21" s="56" t="s">
        <v>191</v>
      </c>
      <c r="AU21" s="56"/>
      <c r="AV21" s="56"/>
      <c r="AW21" s="56">
        <v>0.96</v>
      </c>
      <c r="AX21" s="56"/>
      <c r="AY21" s="56">
        <v>0.7</v>
      </c>
      <c r="AZ21" s="56" t="s">
        <v>191</v>
      </c>
      <c r="BA21" s="56"/>
      <c r="BB21" s="56"/>
      <c r="BC21" s="56"/>
      <c r="BD21" s="56"/>
      <c r="BE21" s="56"/>
      <c r="BF21" s="56"/>
      <c r="BG21" s="56"/>
      <c r="BH21" s="56"/>
      <c r="BI21" s="56"/>
      <c r="BJ21" s="56"/>
      <c r="BK21" s="56"/>
      <c r="BL21" s="56"/>
      <c r="BM21" s="56"/>
      <c r="BN21" s="56"/>
      <c r="BO21" s="56">
        <v>1.3779999999999999</v>
      </c>
      <c r="BP21" s="56" t="s">
        <v>191</v>
      </c>
      <c r="BQ21" s="56"/>
      <c r="BR21" s="56"/>
      <c r="BS21" s="56">
        <v>267</v>
      </c>
      <c r="BT21" s="56" t="s">
        <v>191</v>
      </c>
      <c r="BU21" s="56">
        <v>133.13999999999999</v>
      </c>
      <c r="BV21" s="56" t="s">
        <v>191</v>
      </c>
      <c r="BW21" s="56" t="s">
        <v>289</v>
      </c>
      <c r="BX21" s="56" t="s">
        <v>191</v>
      </c>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f>'נקודה א- שפכים '!C22</f>
        <v>75947</v>
      </c>
      <c r="D22" s="56"/>
      <c r="E22" s="56"/>
      <c r="F22" s="56"/>
      <c r="G22" s="56"/>
      <c r="H22" s="56"/>
      <c r="I22" s="56"/>
      <c r="J22" s="56"/>
      <c r="K22" s="56"/>
      <c r="L22" s="56"/>
      <c r="M22" s="147">
        <f>'[1]קולחים S'!$I10</f>
        <v>8.19</v>
      </c>
      <c r="N22" s="56"/>
      <c r="O22" s="56"/>
      <c r="P22" s="56"/>
      <c r="Q22" s="56"/>
      <c r="R22" s="56"/>
      <c r="S22" s="56"/>
      <c r="T22" s="56"/>
      <c r="U22" s="147">
        <f>'[1]קולחים S'!$M10</f>
        <v>0.82</v>
      </c>
      <c r="V22" s="56"/>
      <c r="W22" s="147"/>
      <c r="X22" s="56"/>
      <c r="Y22" s="147">
        <f>'[1]קולחים S'!$B10</f>
        <v>5</v>
      </c>
      <c r="Z22" s="56"/>
      <c r="AA22" s="56"/>
      <c r="AB22" s="56"/>
      <c r="AC22" s="147">
        <f>'[1]קולחים S'!$C10</f>
        <v>20</v>
      </c>
      <c r="AD22" s="56"/>
      <c r="AE22" s="56"/>
      <c r="AF22" s="56"/>
      <c r="AG22" s="56"/>
      <c r="AH22" s="56"/>
      <c r="AI22" s="56"/>
      <c r="AJ22" s="56"/>
      <c r="AK22" s="56"/>
      <c r="AL22" s="56"/>
      <c r="AM22" s="56"/>
      <c r="AN22" s="56"/>
      <c r="AO22" s="56"/>
      <c r="AP22" s="56"/>
      <c r="AQ22" s="56"/>
      <c r="AR22" s="56"/>
      <c r="AS22" s="56"/>
      <c r="AT22" s="56"/>
      <c r="AU22" s="56"/>
      <c r="AV22" s="56"/>
      <c r="AW22" s="56">
        <v>0.91</v>
      </c>
      <c r="AX22" s="56"/>
      <c r="AY22" s="56"/>
      <c r="AZ22" s="56"/>
      <c r="BA22" s="56"/>
      <c r="BB22" s="56"/>
      <c r="BC22" s="56"/>
      <c r="BD22" s="56"/>
      <c r="BE22" s="56"/>
      <c r="BF22" s="56"/>
      <c r="BG22" s="56"/>
      <c r="BH22" s="56"/>
      <c r="BI22" s="56"/>
      <c r="BJ22" s="56"/>
      <c r="BK22" s="56"/>
      <c r="BL22" s="56"/>
      <c r="BM22" s="56"/>
      <c r="BN22" s="56"/>
      <c r="BO22" s="56">
        <f>'[1]קולחים S'!$L10</f>
        <v>1.4079999999999999</v>
      </c>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f>'נקודה א- שפכים '!C23</f>
        <v>74146</v>
      </c>
      <c r="D23" s="56"/>
      <c r="E23" s="56"/>
      <c r="F23" s="56"/>
      <c r="G23" s="56"/>
      <c r="H23" s="56"/>
      <c r="I23" s="56"/>
      <c r="J23" s="56"/>
      <c r="K23" s="56"/>
      <c r="L23" s="56"/>
      <c r="M23" s="147">
        <f>'[1]קולחים S'!$I11</f>
        <v>8.26</v>
      </c>
      <c r="N23" s="56"/>
      <c r="O23" s="56"/>
      <c r="P23" s="56"/>
      <c r="Q23" s="56"/>
      <c r="R23" s="56"/>
      <c r="S23" s="56"/>
      <c r="T23" s="56"/>
      <c r="U23" s="147">
        <f>'[1]קולחים S'!$M11</f>
        <v>0.69</v>
      </c>
      <c r="V23" s="56"/>
      <c r="W23" s="147">
        <f>'[1]קולחים S'!$E11</f>
        <v>1</v>
      </c>
      <c r="X23" s="56"/>
      <c r="Y23" s="147"/>
      <c r="Z23" s="56"/>
      <c r="AA23" s="56"/>
      <c r="AB23" s="56"/>
      <c r="AC23" s="147"/>
      <c r="AD23" s="56"/>
      <c r="AE23" s="56"/>
      <c r="AF23" s="56"/>
      <c r="AG23" s="56"/>
      <c r="AH23" s="56"/>
      <c r="AI23" s="56"/>
      <c r="AJ23" s="56"/>
      <c r="AK23" s="56"/>
      <c r="AL23" s="56"/>
      <c r="AM23" s="56"/>
      <c r="AN23" s="56"/>
      <c r="AO23" s="56"/>
      <c r="AP23" s="56"/>
      <c r="AQ23" s="56"/>
      <c r="AR23" s="56"/>
      <c r="AS23" s="56"/>
      <c r="AT23" s="56"/>
      <c r="AU23" s="56"/>
      <c r="AV23" s="56"/>
      <c r="AW23" s="56">
        <v>0.41</v>
      </c>
      <c r="AX23" s="56"/>
      <c r="AY23" s="56">
        <v>0.63</v>
      </c>
      <c r="AZ23" s="56" t="s">
        <v>191</v>
      </c>
      <c r="BA23" s="56"/>
      <c r="BB23" s="56"/>
      <c r="BC23" s="56"/>
      <c r="BD23" s="56"/>
      <c r="BE23" s="56"/>
      <c r="BF23" s="56"/>
      <c r="BG23" s="56"/>
      <c r="BH23" s="56"/>
      <c r="BI23" s="56"/>
      <c r="BJ23" s="56"/>
      <c r="BK23" s="56"/>
      <c r="BL23" s="56"/>
      <c r="BM23" s="56"/>
      <c r="BN23" s="56"/>
      <c r="BO23" s="56">
        <f>'[1]קולחים S'!$L11</f>
        <v>1.4039999999999999</v>
      </c>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f>'נקודה א- שפכים '!C24</f>
        <v>75462</v>
      </c>
      <c r="D24" s="56"/>
      <c r="E24" s="56"/>
      <c r="F24" s="56"/>
      <c r="G24" s="56"/>
      <c r="H24" s="56"/>
      <c r="I24" s="56"/>
      <c r="J24" s="56"/>
      <c r="K24" s="56"/>
      <c r="L24" s="56"/>
      <c r="M24" s="147">
        <f>'[1]קולחים S'!$I12</f>
        <v>8.15</v>
      </c>
      <c r="N24" s="56"/>
      <c r="O24" s="56"/>
      <c r="P24" s="56"/>
      <c r="Q24" s="56"/>
      <c r="R24" s="56"/>
      <c r="S24" s="56"/>
      <c r="T24" s="56"/>
      <c r="U24" s="147">
        <f>'[1]קולחים S'!$M12</f>
        <v>0.85</v>
      </c>
      <c r="V24" s="147"/>
      <c r="W24" s="147"/>
      <c r="X24" s="147"/>
      <c r="Y24" s="147"/>
      <c r="Z24" s="147"/>
      <c r="AA24" s="56"/>
      <c r="AB24" s="56"/>
      <c r="AC24" s="147"/>
      <c r="AD24" s="147"/>
      <c r="AE24" s="56"/>
      <c r="AF24" s="56"/>
      <c r="AG24" s="147"/>
      <c r="AH24" s="147"/>
      <c r="AI24" s="56"/>
      <c r="AJ24" s="56"/>
      <c r="AK24" s="147"/>
      <c r="AL24" s="147"/>
      <c r="AM24" s="147"/>
      <c r="AN24" s="147"/>
      <c r="AO24" s="147"/>
      <c r="AP24" s="147"/>
      <c r="AQ24" s="147"/>
      <c r="AR24" s="147"/>
      <c r="AS24" s="147"/>
      <c r="AT24" s="147"/>
      <c r="AU24" s="147"/>
      <c r="AV24" s="147"/>
      <c r="AW24" s="56">
        <v>0.28000000000000003</v>
      </c>
      <c r="AX24" s="56"/>
      <c r="AY24" s="56"/>
      <c r="AZ24" s="56"/>
      <c r="BA24" s="56"/>
      <c r="BB24" s="56"/>
      <c r="BC24" s="56"/>
      <c r="BD24" s="56"/>
      <c r="BE24" s="56"/>
      <c r="BF24" s="56"/>
      <c r="BG24" s="56"/>
      <c r="BH24" s="56"/>
      <c r="BI24" s="56"/>
      <c r="BJ24" s="56"/>
      <c r="BK24" s="56"/>
      <c r="BL24" s="56"/>
      <c r="BM24" s="56"/>
      <c r="BN24" s="56"/>
      <c r="BO24" s="56">
        <f>'[1]קולחים S'!$L12</f>
        <v>1.4330000000000001</v>
      </c>
      <c r="BP24" s="147"/>
      <c r="BQ24" s="56"/>
      <c r="BR24" s="56"/>
      <c r="BS24" s="147"/>
      <c r="BT24" s="147"/>
      <c r="BU24" s="147"/>
      <c r="BV24" s="147"/>
      <c r="BW24" s="56"/>
      <c r="BX24" s="147"/>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f>'נקודה א- שפכים '!C25</f>
        <v>65249</v>
      </c>
      <c r="D25" s="56"/>
      <c r="E25" s="56"/>
      <c r="F25" s="56"/>
      <c r="G25" s="56"/>
      <c r="H25" s="56"/>
      <c r="I25" s="56"/>
      <c r="J25" s="56"/>
      <c r="K25" s="56"/>
      <c r="L25" s="56"/>
      <c r="M25" s="147"/>
      <c r="N25" s="56"/>
      <c r="O25" s="56"/>
      <c r="P25" s="56"/>
      <c r="Q25" s="56"/>
      <c r="R25" s="56"/>
      <c r="S25" s="56"/>
      <c r="T25" s="56"/>
      <c r="U25" s="147"/>
      <c r="V25" s="147"/>
      <c r="W25" s="147"/>
      <c r="X25" s="147"/>
      <c r="Y25" s="147"/>
      <c r="Z25" s="147"/>
      <c r="AA25" s="56"/>
      <c r="AB25" s="56"/>
      <c r="AC25" s="147"/>
      <c r="AD25" s="147"/>
      <c r="AE25" s="56"/>
      <c r="AF25" s="56"/>
      <c r="AG25" s="56"/>
      <c r="AH25" s="147"/>
      <c r="AI25" s="56"/>
      <c r="AJ25" s="56"/>
      <c r="AK25" s="56"/>
      <c r="AL25" s="147"/>
      <c r="AM25" s="56"/>
      <c r="AN25" s="147"/>
      <c r="AO25" s="56"/>
      <c r="AP25" s="147"/>
      <c r="AQ25" s="56"/>
      <c r="AR25" s="147"/>
      <c r="AS25" s="56"/>
      <c r="AT25" s="147"/>
      <c r="AU25" s="56"/>
      <c r="AV25" s="147"/>
      <c r="AW25" s="56">
        <v>0.63</v>
      </c>
      <c r="AX25" s="56"/>
      <c r="AY25" s="56"/>
      <c r="AZ25" s="56"/>
      <c r="BA25" s="56"/>
      <c r="BB25" s="56"/>
      <c r="BC25" s="56"/>
      <c r="BD25" s="56"/>
      <c r="BE25" s="56"/>
      <c r="BF25" s="56"/>
      <c r="BG25" s="56"/>
      <c r="BH25" s="56"/>
      <c r="BI25" s="56"/>
      <c r="BJ25" s="56"/>
      <c r="BK25" s="56"/>
      <c r="BL25" s="56"/>
      <c r="BM25" s="56"/>
      <c r="BN25" s="56"/>
      <c r="BO25" s="56"/>
      <c r="BP25" s="147"/>
      <c r="BQ25" s="56"/>
      <c r="BR25" s="56"/>
      <c r="BS25" s="56"/>
      <c r="BT25" s="147"/>
      <c r="BU25" s="56"/>
      <c r="BV25" s="147"/>
      <c r="BW25" s="56"/>
      <c r="BX25" s="147"/>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f>'נקודה א- שפכים '!C26</f>
        <v>65249</v>
      </c>
      <c r="D26" s="56"/>
      <c r="E26" s="56"/>
      <c r="F26" s="56"/>
      <c r="G26" s="56"/>
      <c r="H26" s="56"/>
      <c r="I26" s="56"/>
      <c r="J26" s="56"/>
      <c r="K26" s="56"/>
      <c r="L26" s="56"/>
      <c r="M26" s="147"/>
      <c r="N26" s="56"/>
      <c r="O26" s="56"/>
      <c r="P26" s="56"/>
      <c r="Q26" s="56"/>
      <c r="R26" s="56"/>
      <c r="S26" s="56"/>
      <c r="T26" s="56"/>
      <c r="U26" s="147"/>
      <c r="V26" s="56"/>
      <c r="W26" s="147"/>
      <c r="X26" s="56"/>
      <c r="Y26" s="147"/>
      <c r="Z26" s="56"/>
      <c r="AA26" s="56"/>
      <c r="AB26" s="56"/>
      <c r="AC26" s="147"/>
      <c r="AD26" s="56"/>
      <c r="AE26" s="56"/>
      <c r="AF26" s="56"/>
      <c r="AG26" s="56"/>
      <c r="AH26" s="56"/>
      <c r="AI26" s="56"/>
      <c r="AJ26" s="56"/>
      <c r="AK26" s="56"/>
      <c r="AL26" s="56"/>
      <c r="AM26" s="56"/>
      <c r="AN26" s="56"/>
      <c r="AO26" s="56"/>
      <c r="AP26" s="56"/>
      <c r="AQ26" s="56"/>
      <c r="AR26" s="56"/>
      <c r="AS26" s="56"/>
      <c r="AT26" s="56"/>
      <c r="AU26" s="56"/>
      <c r="AV26" s="56"/>
      <c r="AW26" s="56">
        <v>1.01</v>
      </c>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f>'נקודה א- שפכים '!C27</f>
        <v>77853</v>
      </c>
      <c r="D27" s="56"/>
      <c r="E27" s="56"/>
      <c r="F27" s="56"/>
      <c r="G27" s="56"/>
      <c r="H27" s="56"/>
      <c r="I27" s="56"/>
      <c r="J27" s="56"/>
      <c r="K27" s="56"/>
      <c r="L27" s="56"/>
      <c r="M27" s="147">
        <f>'[1]קולחים S'!$I15</f>
        <v>8.3000000000000007</v>
      </c>
      <c r="N27" s="56"/>
      <c r="O27" s="56"/>
      <c r="P27" s="56"/>
      <c r="Q27" s="56"/>
      <c r="R27" s="56"/>
      <c r="S27" s="56"/>
      <c r="T27" s="56"/>
      <c r="U27" s="147">
        <f>'[1]קולחים S'!$M15</f>
        <v>0.76</v>
      </c>
      <c r="V27" s="147"/>
      <c r="W27" s="147"/>
      <c r="X27" s="147"/>
      <c r="Y27" s="147"/>
      <c r="Z27" s="147"/>
      <c r="AA27" s="56"/>
      <c r="AB27" s="56"/>
      <c r="AC27" s="147"/>
      <c r="AD27" s="147"/>
      <c r="AE27" s="56"/>
      <c r="AF27" s="56"/>
      <c r="AG27" s="56"/>
      <c r="AH27" s="147"/>
      <c r="AI27" s="56"/>
      <c r="AJ27" s="56"/>
      <c r="AK27" s="56"/>
      <c r="AL27" s="147"/>
      <c r="AM27" s="56"/>
      <c r="AN27" s="147"/>
      <c r="AO27" s="56"/>
      <c r="AP27" s="147"/>
      <c r="AQ27" s="56"/>
      <c r="AR27" s="147"/>
      <c r="AS27" s="56"/>
      <c r="AT27" s="147"/>
      <c r="AU27" s="147"/>
      <c r="AV27" s="147"/>
      <c r="AW27" s="56">
        <v>0.72</v>
      </c>
      <c r="AX27" s="56"/>
      <c r="AY27" s="56"/>
      <c r="AZ27" s="56"/>
      <c r="BA27" s="56"/>
      <c r="BB27" s="56"/>
      <c r="BC27" s="56"/>
      <c r="BD27" s="56"/>
      <c r="BE27" s="56"/>
      <c r="BF27" s="56"/>
      <c r="BG27" s="56"/>
      <c r="BH27" s="56"/>
      <c r="BI27" s="56"/>
      <c r="BJ27" s="56"/>
      <c r="BK27" s="56"/>
      <c r="BL27" s="56"/>
      <c r="BM27" s="56"/>
      <c r="BN27" s="56"/>
      <c r="BO27" s="56">
        <f>'[1]קולחים S'!$L15</f>
        <v>1.3520000000000001</v>
      </c>
      <c r="BP27" s="147"/>
      <c r="BQ27" s="56"/>
      <c r="BR27" s="56"/>
      <c r="BS27" s="56"/>
      <c r="BT27" s="147"/>
      <c r="BU27" s="56"/>
      <c r="BV27" s="147"/>
      <c r="BW27" s="56"/>
      <c r="BX27" s="147"/>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f>'נקודה א- שפכים '!C28</f>
        <v>73800</v>
      </c>
      <c r="D28" s="56"/>
      <c r="E28" s="56"/>
      <c r="F28" s="56"/>
      <c r="G28" s="56"/>
      <c r="H28" s="56"/>
      <c r="I28" s="56"/>
      <c r="J28" s="56"/>
      <c r="K28" s="56"/>
      <c r="L28" s="56"/>
      <c r="M28" s="147">
        <f>'[1]קולחים S'!$I16</f>
        <v>8.27</v>
      </c>
      <c r="N28" s="56"/>
      <c r="O28" s="56"/>
      <c r="P28" s="56"/>
      <c r="Q28" s="56"/>
      <c r="R28" s="56"/>
      <c r="S28" s="56"/>
      <c r="T28" s="56"/>
      <c r="U28" s="147">
        <f>'[1]קולחים S'!$M16</f>
        <v>0.93</v>
      </c>
      <c r="V28" s="56" t="s">
        <v>191</v>
      </c>
      <c r="W28" s="147">
        <v>5</v>
      </c>
      <c r="X28" s="56" t="s">
        <v>191</v>
      </c>
      <c r="Y28" s="147">
        <v>5</v>
      </c>
      <c r="Z28" s="56" t="s">
        <v>191</v>
      </c>
      <c r="AA28" s="56"/>
      <c r="AB28" s="56"/>
      <c r="AC28" s="147">
        <v>25</v>
      </c>
      <c r="AD28" s="56" t="s">
        <v>191</v>
      </c>
      <c r="AE28" s="56"/>
      <c r="AF28" s="56"/>
      <c r="AG28" s="56">
        <v>12.5</v>
      </c>
      <c r="AH28" s="56" t="s">
        <v>191</v>
      </c>
      <c r="AI28" s="56"/>
      <c r="AJ28" s="56"/>
      <c r="AK28" s="56">
        <v>2.65</v>
      </c>
      <c r="AL28" s="56" t="s">
        <v>191</v>
      </c>
      <c r="AM28" s="56">
        <v>5</v>
      </c>
      <c r="AN28" s="56" t="s">
        <v>191</v>
      </c>
      <c r="AO28" s="56">
        <v>0.06</v>
      </c>
      <c r="AP28" s="56" t="s">
        <v>191</v>
      </c>
      <c r="AQ28" s="56">
        <v>8.3000000000000007</v>
      </c>
      <c r="AR28" s="56" t="s">
        <v>191</v>
      </c>
      <c r="AS28" s="56">
        <v>1.5</v>
      </c>
      <c r="AT28" s="56" t="s">
        <v>191</v>
      </c>
      <c r="AU28" s="56">
        <v>1</v>
      </c>
      <c r="AV28" s="56" t="s">
        <v>191</v>
      </c>
      <c r="AW28" s="56">
        <v>1.3</v>
      </c>
      <c r="AX28" s="56"/>
      <c r="AY28" s="56">
        <v>1.83</v>
      </c>
      <c r="AZ28" s="56" t="s">
        <v>191</v>
      </c>
      <c r="BA28" s="56"/>
      <c r="BB28" s="56"/>
      <c r="BC28" s="56"/>
      <c r="BD28" s="56"/>
      <c r="BE28" s="56"/>
      <c r="BF28" s="56"/>
      <c r="BG28" s="56"/>
      <c r="BH28" s="56"/>
      <c r="BI28" s="56"/>
      <c r="BJ28" s="56"/>
      <c r="BK28" s="56"/>
      <c r="BL28" s="56"/>
      <c r="BM28" s="56"/>
      <c r="BN28" s="56"/>
      <c r="BO28" s="56">
        <v>1.3380000000000001</v>
      </c>
      <c r="BP28" s="56" t="s">
        <v>191</v>
      </c>
      <c r="BQ28" s="56"/>
      <c r="BR28" s="56"/>
      <c r="BS28" s="56">
        <v>262</v>
      </c>
      <c r="BT28" s="56" t="s">
        <v>191</v>
      </c>
      <c r="BU28" s="56">
        <v>150.01</v>
      </c>
      <c r="BV28" s="56" t="s">
        <v>191</v>
      </c>
      <c r="BW28" s="56" t="s">
        <v>289</v>
      </c>
      <c r="BX28" s="56" t="s">
        <v>191</v>
      </c>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f>'נקודה א- שפכים '!C29</f>
        <v>74107</v>
      </c>
      <c r="D29" s="56"/>
      <c r="E29" s="56"/>
      <c r="F29" s="56"/>
      <c r="G29" s="56"/>
      <c r="H29" s="56"/>
      <c r="I29" s="56"/>
      <c r="J29" s="56"/>
      <c r="K29" s="56"/>
      <c r="L29" s="56"/>
      <c r="M29" s="147">
        <f>'[1]קולחים S'!$I17</f>
        <v>8.34</v>
      </c>
      <c r="N29" s="56"/>
      <c r="O29" s="56"/>
      <c r="P29" s="56"/>
      <c r="Q29" s="56"/>
      <c r="R29" s="56"/>
      <c r="S29" s="56"/>
      <c r="T29" s="56"/>
      <c r="U29" s="147">
        <f>'[1]קולחים S'!$M17</f>
        <v>0.78</v>
      </c>
      <c r="V29" s="56"/>
      <c r="W29" s="147"/>
      <c r="X29" s="56"/>
      <c r="Y29" s="147">
        <f>'[1]קולחים S'!$B17</f>
        <v>6</v>
      </c>
      <c r="Z29" s="56"/>
      <c r="AA29" s="56"/>
      <c r="AB29" s="56"/>
      <c r="AC29" s="147">
        <f>'[1]קולחים S'!$C17</f>
        <v>14</v>
      </c>
      <c r="AD29" s="56"/>
      <c r="AE29" s="56"/>
      <c r="AF29" s="56"/>
      <c r="AG29" s="56"/>
      <c r="AH29" s="56"/>
      <c r="AI29" s="56"/>
      <c r="AJ29" s="56"/>
      <c r="AK29" s="56"/>
      <c r="AL29" s="56"/>
      <c r="AM29" s="56"/>
      <c r="AN29" s="56"/>
      <c r="AO29" s="56"/>
      <c r="AP29" s="56"/>
      <c r="AQ29" s="56"/>
      <c r="AR29" s="56"/>
      <c r="AS29" s="56"/>
      <c r="AT29" s="56"/>
      <c r="AU29" s="56"/>
      <c r="AV29" s="56"/>
      <c r="AW29" s="56">
        <v>1.6</v>
      </c>
      <c r="AX29" s="56"/>
      <c r="AY29" s="56"/>
      <c r="AZ29" s="56"/>
      <c r="BA29" s="56"/>
      <c r="BB29" s="56"/>
      <c r="BC29" s="56"/>
      <c r="BD29" s="56"/>
      <c r="BE29" s="56"/>
      <c r="BF29" s="56"/>
      <c r="BG29" s="56"/>
      <c r="BH29" s="56"/>
      <c r="BI29" s="56"/>
      <c r="BJ29" s="56"/>
      <c r="BK29" s="56"/>
      <c r="BL29" s="56"/>
      <c r="BM29" s="56"/>
      <c r="BN29" s="56"/>
      <c r="BO29" s="56">
        <f>'[1]קולחים S'!$L17</f>
        <v>1.4019999999999999</v>
      </c>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f>'נקודה א- שפכים '!C30</f>
        <v>68391</v>
      </c>
      <c r="D30" s="56"/>
      <c r="E30" s="56"/>
      <c r="F30" s="56"/>
      <c r="G30" s="56"/>
      <c r="H30" s="56"/>
      <c r="I30" s="56"/>
      <c r="J30" s="56"/>
      <c r="K30" s="56"/>
      <c r="L30" s="56"/>
      <c r="M30" s="147">
        <f>'[1]קולחים S'!$I18</f>
        <v>8.39</v>
      </c>
      <c r="N30" s="56"/>
      <c r="O30" s="56"/>
      <c r="P30" s="56"/>
      <c r="Q30" s="56"/>
      <c r="R30" s="56"/>
      <c r="S30" s="56"/>
      <c r="T30" s="56"/>
      <c r="U30" s="147">
        <f>'[1]קולחים S'!$M18</f>
        <v>0.6</v>
      </c>
      <c r="V30" s="56"/>
      <c r="W30" s="147">
        <f>'[1]קולחים S'!$E18</f>
        <v>1</v>
      </c>
      <c r="X30" s="56"/>
      <c r="Y30" s="147"/>
      <c r="Z30" s="56"/>
      <c r="AA30" s="56"/>
      <c r="AB30" s="56"/>
      <c r="AC30" s="147"/>
      <c r="AD30" s="56"/>
      <c r="AE30" s="56"/>
      <c r="AF30" s="56"/>
      <c r="AG30" s="56"/>
      <c r="AH30" s="56"/>
      <c r="AI30" s="56"/>
      <c r="AJ30" s="56"/>
      <c r="AK30" s="56"/>
      <c r="AL30" s="56"/>
      <c r="AM30" s="56"/>
      <c r="AN30" s="56"/>
      <c r="AO30" s="56"/>
      <c r="AP30" s="56"/>
      <c r="AQ30" s="56"/>
      <c r="AR30" s="56"/>
      <c r="AS30" s="56"/>
      <c r="AT30" s="56"/>
      <c r="AU30" s="56">
        <v>2</v>
      </c>
      <c r="AV30" s="56" t="s">
        <v>191</v>
      </c>
      <c r="AW30" s="56">
        <v>1.4</v>
      </c>
      <c r="AX30" s="56"/>
      <c r="AY30" s="56">
        <v>0.8</v>
      </c>
      <c r="AZ30" s="56" t="s">
        <v>191</v>
      </c>
      <c r="BA30" s="56"/>
      <c r="BB30" s="56"/>
      <c r="BC30" s="56"/>
      <c r="BD30" s="56"/>
      <c r="BE30" s="56"/>
      <c r="BF30" s="56"/>
      <c r="BG30" s="56"/>
      <c r="BH30" s="56"/>
      <c r="BI30" s="56"/>
      <c r="BJ30" s="56"/>
      <c r="BK30" s="56"/>
      <c r="BL30" s="56"/>
      <c r="BM30" s="56"/>
      <c r="BN30" s="56"/>
      <c r="BO30" s="56">
        <f>'[1]קולחים S'!$L18</f>
        <v>1.4470000000000001</v>
      </c>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f>'נקודה א- שפכים '!C31</f>
        <v>63522</v>
      </c>
      <c r="D31" s="56"/>
      <c r="E31" s="56"/>
      <c r="F31" s="56"/>
      <c r="G31" s="56"/>
      <c r="H31" s="56"/>
      <c r="I31" s="56"/>
      <c r="J31" s="56"/>
      <c r="K31" s="56"/>
      <c r="L31" s="56"/>
      <c r="M31" s="147">
        <f>'[1]קולחים S'!$I19</f>
        <v>7.92</v>
      </c>
      <c r="N31" s="56"/>
      <c r="O31" s="56"/>
      <c r="P31" s="56"/>
      <c r="Q31" s="56"/>
      <c r="R31" s="56"/>
      <c r="S31" s="56"/>
      <c r="T31" s="56"/>
      <c r="U31" s="147">
        <f>'[1]קולחים S'!$M19</f>
        <v>0.7</v>
      </c>
      <c r="V31" s="147"/>
      <c r="W31" s="147"/>
      <c r="X31" s="147"/>
      <c r="Y31" s="147"/>
      <c r="Z31" s="147"/>
      <c r="AA31" s="56"/>
      <c r="AB31" s="56"/>
      <c r="AC31" s="147"/>
      <c r="AD31" s="147"/>
      <c r="AE31" s="56"/>
      <c r="AF31" s="56"/>
      <c r="AG31" s="147"/>
      <c r="AH31" s="147"/>
      <c r="AI31" s="56"/>
      <c r="AJ31" s="56"/>
      <c r="AK31" s="147"/>
      <c r="AL31" s="147"/>
      <c r="AM31" s="147"/>
      <c r="AN31" s="147"/>
      <c r="AO31" s="147"/>
      <c r="AP31" s="147"/>
      <c r="AQ31" s="147"/>
      <c r="AR31" s="147"/>
      <c r="AS31" s="147"/>
      <c r="AT31" s="147"/>
      <c r="AU31" s="147"/>
      <c r="AV31" s="147"/>
      <c r="AW31" s="56">
        <v>1.4</v>
      </c>
      <c r="AX31" s="56"/>
      <c r="AY31" s="56">
        <v>1.27</v>
      </c>
      <c r="AZ31" s="56" t="s">
        <v>191</v>
      </c>
      <c r="BA31" s="56"/>
      <c r="BB31" s="56"/>
      <c r="BC31" s="56"/>
      <c r="BD31" s="56"/>
      <c r="BE31" s="56"/>
      <c r="BF31" s="56"/>
      <c r="BG31" s="56"/>
      <c r="BH31" s="56"/>
      <c r="BI31" s="56"/>
      <c r="BJ31" s="56"/>
      <c r="BK31" s="56"/>
      <c r="BL31" s="56"/>
      <c r="BM31" s="56"/>
      <c r="BN31" s="56"/>
      <c r="BO31" s="56">
        <f>'[1]קולחים S'!$L19</f>
        <v>1.48</v>
      </c>
      <c r="BP31" s="147"/>
      <c r="BQ31" s="56"/>
      <c r="BR31" s="56"/>
      <c r="BS31" s="147"/>
      <c r="BT31" s="147"/>
      <c r="BU31" s="147"/>
      <c r="BV31" s="147"/>
      <c r="BW31" s="56"/>
      <c r="BX31" s="147"/>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f>'נקודה א- שפכים '!C32</f>
        <v>68888</v>
      </c>
      <c r="D32" s="56"/>
      <c r="E32" s="56"/>
      <c r="F32" s="56"/>
      <c r="G32" s="56"/>
      <c r="H32" s="56"/>
      <c r="I32" s="56"/>
      <c r="J32" s="56"/>
      <c r="K32" s="56"/>
      <c r="L32" s="56"/>
      <c r="M32" s="147"/>
      <c r="N32" s="56"/>
      <c r="O32" s="56"/>
      <c r="P32" s="56"/>
      <c r="Q32" s="56"/>
      <c r="R32" s="56"/>
      <c r="S32" s="56"/>
      <c r="T32" s="56"/>
      <c r="U32" s="147"/>
      <c r="V32" s="147"/>
      <c r="W32" s="147"/>
      <c r="X32" s="147"/>
      <c r="Y32" s="147"/>
      <c r="Z32" s="147"/>
      <c r="AA32" s="56"/>
      <c r="AB32" s="56"/>
      <c r="AC32" s="147"/>
      <c r="AD32" s="147"/>
      <c r="AE32" s="56"/>
      <c r="AF32" s="56"/>
      <c r="AG32" s="56"/>
      <c r="AH32" s="147"/>
      <c r="AI32" s="56"/>
      <c r="AJ32" s="56"/>
      <c r="AK32" s="56"/>
      <c r="AL32" s="147"/>
      <c r="AM32" s="56"/>
      <c r="AN32" s="147"/>
      <c r="AO32" s="56"/>
      <c r="AP32" s="147"/>
      <c r="AQ32" s="56"/>
      <c r="AR32" s="147"/>
      <c r="AS32" s="56"/>
      <c r="AT32" s="147"/>
      <c r="AU32" s="56"/>
      <c r="AV32" s="147"/>
      <c r="AW32" s="56">
        <v>1.2</v>
      </c>
      <c r="AX32" s="56"/>
      <c r="AY32" s="56"/>
      <c r="AZ32" s="56"/>
      <c r="BA32" s="56"/>
      <c r="BB32" s="56"/>
      <c r="BC32" s="56"/>
      <c r="BD32" s="56"/>
      <c r="BE32" s="56"/>
      <c r="BF32" s="56"/>
      <c r="BG32" s="56"/>
      <c r="BH32" s="56"/>
      <c r="BI32" s="56"/>
      <c r="BJ32" s="56"/>
      <c r="BK32" s="56"/>
      <c r="BL32" s="56"/>
      <c r="BM32" s="56"/>
      <c r="BN32" s="56"/>
      <c r="BO32" s="56"/>
      <c r="BP32" s="147"/>
      <c r="BQ32" s="56"/>
      <c r="BR32" s="56"/>
      <c r="BS32" s="56"/>
      <c r="BT32" s="147"/>
      <c r="BU32" s="56"/>
      <c r="BV32" s="147"/>
      <c r="BW32" s="56"/>
      <c r="BX32" s="147"/>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f>'נקודה א- שפכים '!C33</f>
        <v>58274</v>
      </c>
      <c r="D33" s="56"/>
      <c r="E33" s="56"/>
      <c r="F33" s="56"/>
      <c r="G33" s="56"/>
      <c r="H33" s="56"/>
      <c r="I33" s="56"/>
      <c r="J33" s="56"/>
      <c r="K33" s="56"/>
      <c r="L33" s="56"/>
      <c r="M33" s="147"/>
      <c r="N33" s="56"/>
      <c r="O33" s="56"/>
      <c r="P33" s="56"/>
      <c r="Q33" s="56"/>
      <c r="R33" s="56"/>
      <c r="S33" s="56"/>
      <c r="T33" s="56"/>
      <c r="U33" s="147"/>
      <c r="V33" s="56"/>
      <c r="W33" s="147"/>
      <c r="X33" s="56"/>
      <c r="Y33" s="147"/>
      <c r="Z33" s="56"/>
      <c r="AA33" s="56"/>
      <c r="AB33" s="56"/>
      <c r="AC33" s="147"/>
      <c r="AD33" s="56"/>
      <c r="AE33" s="56"/>
      <c r="AF33" s="56"/>
      <c r="AG33" s="56"/>
      <c r="AH33" s="56"/>
      <c r="AI33" s="56"/>
      <c r="AJ33" s="56"/>
      <c r="AK33" s="56"/>
      <c r="AL33" s="56"/>
      <c r="AM33" s="56"/>
      <c r="AN33" s="56"/>
      <c r="AO33" s="56"/>
      <c r="AP33" s="56"/>
      <c r="AQ33" s="56"/>
      <c r="AR33" s="56"/>
      <c r="AS33" s="56"/>
      <c r="AT33" s="56"/>
      <c r="AU33" s="56"/>
      <c r="AV33" s="56"/>
      <c r="AW33" s="56">
        <v>1.1000000000000001</v>
      </c>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f>'נקודה א- שפכים '!C34</f>
        <v>65840</v>
      </c>
      <c r="D34" s="56"/>
      <c r="E34" s="56"/>
      <c r="F34" s="56"/>
      <c r="G34" s="56"/>
      <c r="H34" s="56"/>
      <c r="I34" s="56"/>
      <c r="J34" s="56"/>
      <c r="K34" s="56"/>
      <c r="L34" s="56"/>
      <c r="M34" s="147">
        <f>'[1]קולחים S'!$I22</f>
        <v>7.8</v>
      </c>
      <c r="N34" s="56"/>
      <c r="O34" s="56"/>
      <c r="P34" s="56"/>
      <c r="Q34" s="56"/>
      <c r="R34" s="56"/>
      <c r="S34" s="56"/>
      <c r="T34" s="56"/>
      <c r="U34" s="147">
        <f>'[1]קולחים S'!$M22</f>
        <v>0.48</v>
      </c>
      <c r="V34" s="147"/>
      <c r="W34" s="147"/>
      <c r="X34" s="147"/>
      <c r="Y34" s="147"/>
      <c r="Z34" s="147"/>
      <c r="AA34" s="56"/>
      <c r="AB34" s="56"/>
      <c r="AC34" s="147"/>
      <c r="AD34" s="147"/>
      <c r="AE34" s="56"/>
      <c r="AF34" s="56"/>
      <c r="AG34" s="56"/>
      <c r="AH34" s="147"/>
      <c r="AI34" s="56"/>
      <c r="AJ34" s="56"/>
      <c r="AK34" s="56"/>
      <c r="AL34" s="147"/>
      <c r="AM34" s="56"/>
      <c r="AN34" s="147"/>
      <c r="AO34" s="56"/>
      <c r="AP34" s="147"/>
      <c r="AQ34" s="56"/>
      <c r="AR34" s="147"/>
      <c r="AS34" s="56"/>
      <c r="AT34" s="147"/>
      <c r="AU34" s="147"/>
      <c r="AV34" s="147"/>
      <c r="AW34" s="56">
        <v>0.9</v>
      </c>
      <c r="AX34" s="56"/>
      <c r="AY34" s="56"/>
      <c r="AZ34" s="56"/>
      <c r="BA34" s="56"/>
      <c r="BB34" s="56"/>
      <c r="BC34" s="56"/>
      <c r="BD34" s="56"/>
      <c r="BE34" s="56"/>
      <c r="BF34" s="56"/>
      <c r="BG34" s="56"/>
      <c r="BH34" s="56"/>
      <c r="BI34" s="56"/>
      <c r="BJ34" s="56"/>
      <c r="BK34" s="56"/>
      <c r="BL34" s="56"/>
      <c r="BM34" s="56"/>
      <c r="BN34" s="56"/>
      <c r="BO34" s="56">
        <f>'[1]קולחים S'!$L22</f>
        <v>1.2689999999999999</v>
      </c>
      <c r="BP34" s="147"/>
      <c r="BQ34" s="56"/>
      <c r="BR34" s="56"/>
      <c r="BS34" s="56"/>
      <c r="BT34" s="147"/>
      <c r="BU34" s="56"/>
      <c r="BV34" s="147"/>
      <c r="BW34" s="56"/>
      <c r="BX34" s="147"/>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f>'נקודה א- שפכים '!C35</f>
        <v>67474</v>
      </c>
      <c r="D35" s="56"/>
      <c r="E35" s="56"/>
      <c r="F35" s="56"/>
      <c r="G35" s="56"/>
      <c r="H35" s="56"/>
      <c r="I35" s="56"/>
      <c r="J35" s="56"/>
      <c r="K35" s="56"/>
      <c r="L35" s="56"/>
      <c r="M35" s="147">
        <f>'[1]קולחים S'!$I23</f>
        <v>7.55</v>
      </c>
      <c r="N35" s="56"/>
      <c r="O35" s="56"/>
      <c r="P35" s="56"/>
      <c r="Q35" s="56"/>
      <c r="R35" s="56"/>
      <c r="S35" s="56"/>
      <c r="T35" s="56"/>
      <c r="U35" s="147">
        <f>'[1]קולחים S'!$M23</f>
        <v>0.88</v>
      </c>
      <c r="V35" s="56"/>
      <c r="W35" s="147"/>
      <c r="X35" s="56"/>
      <c r="Y35" s="147"/>
      <c r="Z35" s="56"/>
      <c r="AA35" s="56"/>
      <c r="AB35" s="56"/>
      <c r="AC35" s="147"/>
      <c r="AD35" s="56"/>
      <c r="AE35" s="56"/>
      <c r="AF35" s="56"/>
      <c r="AG35" s="56"/>
      <c r="AH35" s="56"/>
      <c r="AI35" s="56"/>
      <c r="AJ35" s="56"/>
      <c r="AK35" s="56"/>
      <c r="AL35" s="56"/>
      <c r="AM35" s="56"/>
      <c r="AN35" s="56"/>
      <c r="AO35" s="56"/>
      <c r="AP35" s="56"/>
      <c r="AQ35" s="56"/>
      <c r="AR35" s="56"/>
      <c r="AS35" s="56"/>
      <c r="AT35" s="56"/>
      <c r="AU35" s="56">
        <v>5</v>
      </c>
      <c r="AV35" s="56" t="s">
        <v>191</v>
      </c>
      <c r="AW35" s="56">
        <v>1.3</v>
      </c>
      <c r="AX35" s="56"/>
      <c r="AY35" s="56"/>
      <c r="AZ35" s="56"/>
      <c r="BA35" s="56"/>
      <c r="BB35" s="56"/>
      <c r="BC35" s="56"/>
      <c r="BD35" s="56"/>
      <c r="BE35" s="56"/>
      <c r="BF35" s="56"/>
      <c r="BG35" s="56"/>
      <c r="BH35" s="56"/>
      <c r="BI35" s="56"/>
      <c r="BJ35" s="56"/>
      <c r="BK35" s="56"/>
      <c r="BL35" s="56"/>
      <c r="BM35" s="56"/>
      <c r="BN35" s="56"/>
      <c r="BO35" s="56">
        <f>'[1]קולחים S'!$L23</f>
        <v>1.2949999999999999</v>
      </c>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f>'נקודה א- שפכים '!C36</f>
        <v>73684</v>
      </c>
      <c r="D36" s="56"/>
      <c r="E36" s="56"/>
      <c r="F36" s="56"/>
      <c r="G36" s="56"/>
      <c r="H36" s="56"/>
      <c r="I36" s="56"/>
      <c r="J36" s="56"/>
      <c r="K36" s="56"/>
      <c r="L36" s="56"/>
      <c r="M36" s="147">
        <f>'[1]קולחים S'!$I24</f>
        <v>7.81</v>
      </c>
      <c r="N36" s="56"/>
      <c r="O36" s="56"/>
      <c r="P36" s="56"/>
      <c r="Q36" s="56"/>
      <c r="R36" s="56"/>
      <c r="S36" s="56"/>
      <c r="T36" s="56"/>
      <c r="U36" s="147">
        <f>'[1]קולחים S'!$M24</f>
        <v>0.95</v>
      </c>
      <c r="V36" s="56"/>
      <c r="W36" s="147"/>
      <c r="X36" s="56"/>
      <c r="Y36" s="147"/>
      <c r="Z36" s="56"/>
      <c r="AA36" s="56"/>
      <c r="AB36" s="56"/>
      <c r="AC36" s="147"/>
      <c r="AD36" s="56"/>
      <c r="AE36" s="56"/>
      <c r="AF36" s="56"/>
      <c r="AG36" s="56"/>
      <c r="AH36" s="56"/>
      <c r="AI36" s="56"/>
      <c r="AJ36" s="56"/>
      <c r="AK36" s="56"/>
      <c r="AL36" s="56"/>
      <c r="AM36" s="56"/>
      <c r="AN36" s="56"/>
      <c r="AO36" s="56"/>
      <c r="AP36" s="56"/>
      <c r="AQ36" s="56"/>
      <c r="AR36" s="56"/>
      <c r="AS36" s="56"/>
      <c r="AT36" s="56"/>
      <c r="AU36" s="56"/>
      <c r="AV36" s="56"/>
      <c r="AW36" s="56">
        <v>1.5</v>
      </c>
      <c r="AX36" s="56"/>
      <c r="AY36" s="56"/>
      <c r="AZ36" s="56"/>
      <c r="BA36" s="56"/>
      <c r="BB36" s="56"/>
      <c r="BC36" s="56"/>
      <c r="BD36" s="56"/>
      <c r="BE36" s="56"/>
      <c r="BF36" s="56"/>
      <c r="BG36" s="56"/>
      <c r="BH36" s="56"/>
      <c r="BI36" s="56"/>
      <c r="BJ36" s="56"/>
      <c r="BK36" s="56"/>
      <c r="BL36" s="56"/>
      <c r="BM36" s="56"/>
      <c r="BN36" s="56"/>
      <c r="BO36" s="56">
        <f>'[1]קולחים S'!$L24</f>
        <v>1.3580000000000001</v>
      </c>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f>'נקודה א- שפכים '!C37</f>
        <v>75754</v>
      </c>
      <c r="D37" s="56"/>
      <c r="E37" s="56"/>
      <c r="F37" s="56"/>
      <c r="G37" s="56"/>
      <c r="H37" s="56"/>
      <c r="I37" s="56"/>
      <c r="J37" s="56"/>
      <c r="K37" s="56"/>
      <c r="L37" s="56"/>
      <c r="M37" s="147">
        <f>'[1]קולחים S'!$I25</f>
        <v>8.01</v>
      </c>
      <c r="N37" s="56"/>
      <c r="O37" s="56"/>
      <c r="P37" s="56"/>
      <c r="Q37" s="56"/>
      <c r="R37" s="56"/>
      <c r="S37" s="56"/>
      <c r="T37" s="56"/>
      <c r="U37" s="147">
        <f>'[1]קולחים S'!$M25</f>
        <v>1.19</v>
      </c>
      <c r="V37" s="147"/>
      <c r="W37" s="147"/>
      <c r="X37" s="147"/>
      <c r="Y37" s="147"/>
      <c r="Z37" s="147"/>
      <c r="AA37" s="56"/>
      <c r="AB37" s="56"/>
      <c r="AC37" s="147"/>
      <c r="AD37" s="147"/>
      <c r="AE37" s="56"/>
      <c r="AF37" s="56"/>
      <c r="AG37" s="56"/>
      <c r="AH37" s="147"/>
      <c r="AI37" s="56"/>
      <c r="AJ37" s="56"/>
      <c r="AK37" s="56"/>
      <c r="AL37" s="147"/>
      <c r="AM37" s="56"/>
      <c r="AN37" s="147"/>
      <c r="AO37" s="56"/>
      <c r="AP37" s="147"/>
      <c r="AQ37" s="56"/>
      <c r="AR37" s="147"/>
      <c r="AS37" s="56"/>
      <c r="AT37" s="147"/>
      <c r="AU37" s="56">
        <v>7</v>
      </c>
      <c r="AV37" s="147" t="s">
        <v>191</v>
      </c>
      <c r="AW37" s="56">
        <v>1.1000000000000001</v>
      </c>
      <c r="AX37" s="56"/>
      <c r="AY37" s="56"/>
      <c r="AZ37" s="56"/>
      <c r="BA37" s="56"/>
      <c r="BB37" s="56"/>
      <c r="BC37" s="56"/>
      <c r="BD37" s="56"/>
      <c r="BE37" s="56"/>
      <c r="BF37" s="56"/>
      <c r="BG37" s="56"/>
      <c r="BH37" s="56"/>
      <c r="BI37" s="56"/>
      <c r="BJ37" s="56"/>
      <c r="BK37" s="56"/>
      <c r="BL37" s="56"/>
      <c r="BM37" s="56"/>
      <c r="BN37" s="56"/>
      <c r="BO37" s="56">
        <f>'[1]קולחים S'!$L25</f>
        <v>1.415</v>
      </c>
      <c r="BP37" s="147"/>
      <c r="BQ37" s="56"/>
      <c r="BR37" s="56"/>
      <c r="BS37" s="56"/>
      <c r="BT37" s="147"/>
      <c r="BU37" s="56"/>
      <c r="BV37" s="147"/>
      <c r="BW37" s="56"/>
      <c r="BX37" s="147"/>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f>'נקודה א- שפכים '!C38</f>
        <v>74308</v>
      </c>
      <c r="D38" s="56"/>
      <c r="E38" s="56"/>
      <c r="F38" s="56"/>
      <c r="G38" s="56"/>
      <c r="H38" s="56"/>
      <c r="I38" s="56"/>
      <c r="J38" s="56"/>
      <c r="K38" s="56"/>
      <c r="L38" s="56"/>
      <c r="M38" s="147">
        <f>'[1]קולחים S'!$I26</f>
        <v>7.92</v>
      </c>
      <c r="N38" s="56"/>
      <c r="O38" s="56"/>
      <c r="P38" s="56"/>
      <c r="Q38" s="56"/>
      <c r="R38" s="56"/>
      <c r="S38" s="56"/>
      <c r="T38" s="56"/>
      <c r="U38" s="147">
        <f>'[1]קולחים S'!$M26</f>
        <v>1.05</v>
      </c>
      <c r="V38" s="147"/>
      <c r="W38" s="147">
        <f>'[1]קולחים S'!$E26</f>
        <v>1</v>
      </c>
      <c r="X38" s="147"/>
      <c r="Y38" s="147"/>
      <c r="Z38" s="147"/>
      <c r="AA38" s="56"/>
      <c r="AB38" s="56"/>
      <c r="AC38" s="147">
        <f>'[1]קולחים S'!$C26</f>
        <v>15</v>
      </c>
      <c r="AD38" s="147"/>
      <c r="AE38" s="56"/>
      <c r="AF38" s="56"/>
      <c r="AG38" s="147"/>
      <c r="AH38" s="147"/>
      <c r="AI38" s="56"/>
      <c r="AJ38" s="56"/>
      <c r="AK38" s="147"/>
      <c r="AL38" s="147"/>
      <c r="AM38" s="147"/>
      <c r="AN38" s="147"/>
      <c r="AO38" s="147"/>
      <c r="AP38" s="147"/>
      <c r="AQ38" s="147"/>
      <c r="AR38" s="147"/>
      <c r="AS38" s="147"/>
      <c r="AT38" s="147"/>
      <c r="AU38" s="147"/>
      <c r="AV38" s="147"/>
      <c r="AW38" s="56">
        <v>1.4</v>
      </c>
      <c r="AX38" s="56"/>
      <c r="AY38" s="56">
        <v>1.03</v>
      </c>
      <c r="AZ38" s="56" t="s">
        <v>191</v>
      </c>
      <c r="BA38" s="56"/>
      <c r="BB38" s="56"/>
      <c r="BC38" s="56"/>
      <c r="BD38" s="56"/>
      <c r="BE38" s="56"/>
      <c r="BF38" s="56"/>
      <c r="BG38" s="56"/>
      <c r="BH38" s="56"/>
      <c r="BI38" s="56"/>
      <c r="BJ38" s="56"/>
      <c r="BK38" s="56"/>
      <c r="BL38" s="56"/>
      <c r="BM38" s="56"/>
      <c r="BN38" s="56"/>
      <c r="BO38" s="56">
        <f>'[1]קולחים S'!$L26</f>
        <v>1.45</v>
      </c>
      <c r="BP38" s="147"/>
      <c r="BQ38" s="56"/>
      <c r="BR38" s="56"/>
      <c r="BS38" s="147"/>
      <c r="BT38" s="147"/>
      <c r="BU38" s="147"/>
      <c r="BV38" s="147"/>
      <c r="BW38" s="56"/>
      <c r="BX38" s="147"/>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f>'נקודה א- שפכים '!C39</f>
        <v>84142</v>
      </c>
      <c r="D39" s="56"/>
      <c r="E39" s="56"/>
      <c r="F39" s="56"/>
      <c r="G39" s="56"/>
      <c r="H39" s="56"/>
      <c r="I39" s="56"/>
      <c r="J39" s="56"/>
      <c r="K39" s="56"/>
      <c r="L39" s="56"/>
      <c r="M39" s="147"/>
      <c r="N39" s="56"/>
      <c r="O39" s="56"/>
      <c r="P39" s="56"/>
      <c r="Q39" s="56"/>
      <c r="R39" s="56"/>
      <c r="S39" s="56"/>
      <c r="T39" s="56"/>
      <c r="U39" s="147"/>
      <c r="V39" s="147"/>
      <c r="W39" s="147"/>
      <c r="X39" s="147"/>
      <c r="Y39" s="147"/>
      <c r="Z39" s="147"/>
      <c r="AA39" s="56"/>
      <c r="AB39" s="56"/>
      <c r="AC39" s="147"/>
      <c r="AD39" s="147"/>
      <c r="AE39" s="56"/>
      <c r="AF39" s="56"/>
      <c r="AG39" s="56"/>
      <c r="AH39" s="147"/>
      <c r="AI39" s="56"/>
      <c r="AJ39" s="56"/>
      <c r="AK39" s="56"/>
      <c r="AL39" s="147"/>
      <c r="AM39" s="56"/>
      <c r="AN39" s="147"/>
      <c r="AO39" s="56"/>
      <c r="AP39" s="147"/>
      <c r="AQ39" s="56"/>
      <c r="AR39" s="147"/>
      <c r="AS39" s="56"/>
      <c r="AT39" s="147"/>
      <c r="AU39" s="56"/>
      <c r="AV39" s="147"/>
      <c r="AW39" s="56">
        <v>1.3</v>
      </c>
      <c r="AX39" s="56"/>
      <c r="AY39" s="56"/>
      <c r="AZ39" s="56"/>
      <c r="BA39" s="56"/>
      <c r="BB39" s="56"/>
      <c r="BC39" s="56"/>
      <c r="BD39" s="56"/>
      <c r="BE39" s="56"/>
      <c r="BF39" s="56"/>
      <c r="BG39" s="56"/>
      <c r="BH39" s="56"/>
      <c r="BI39" s="56"/>
      <c r="BJ39" s="56"/>
      <c r="BK39" s="56"/>
      <c r="BL39" s="56"/>
      <c r="BM39" s="56"/>
      <c r="BN39" s="56"/>
      <c r="BO39" s="56"/>
      <c r="BP39" s="147"/>
      <c r="BQ39" s="56"/>
      <c r="BR39" s="56"/>
      <c r="BS39" s="56"/>
      <c r="BT39" s="147"/>
      <c r="BU39" s="56"/>
      <c r="BV39" s="147"/>
      <c r="BW39" s="56"/>
      <c r="BX39" s="147"/>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f>'נקודה א- שפכים '!C40</f>
        <v>65175</v>
      </c>
      <c r="D40" s="56"/>
      <c r="E40" s="56"/>
      <c r="F40" s="56"/>
      <c r="G40" s="56"/>
      <c r="H40" s="56"/>
      <c r="I40" s="56"/>
      <c r="J40" s="56"/>
      <c r="K40" s="56"/>
      <c r="L40" s="56"/>
      <c r="M40" s="147"/>
      <c r="N40" s="56"/>
      <c r="O40" s="56"/>
      <c r="P40" s="56"/>
      <c r="Q40" s="56"/>
      <c r="R40" s="56"/>
      <c r="S40" s="56"/>
      <c r="T40" s="56"/>
      <c r="U40" s="147"/>
      <c r="V40" s="56"/>
      <c r="W40" s="147"/>
      <c r="X40" s="56"/>
      <c r="Y40" s="147"/>
      <c r="Z40" s="56"/>
      <c r="AA40" s="56"/>
      <c r="AB40" s="56"/>
      <c r="AC40" s="147"/>
      <c r="AD40" s="56"/>
      <c r="AE40" s="56"/>
      <c r="AF40" s="56"/>
      <c r="AG40" s="56"/>
      <c r="AH40" s="56"/>
      <c r="AI40" s="56"/>
      <c r="AJ40" s="56"/>
      <c r="AK40" s="56"/>
      <c r="AL40" s="56"/>
      <c r="AM40" s="56"/>
      <c r="AN40" s="56"/>
      <c r="AO40" s="56"/>
      <c r="AP40" s="56"/>
      <c r="AQ40" s="56"/>
      <c r="AR40" s="56"/>
      <c r="AS40" s="56"/>
      <c r="AT40" s="56"/>
      <c r="AU40" s="147"/>
      <c r="AV40" s="56"/>
      <c r="AW40" s="56">
        <v>1.2</v>
      </c>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f>'נקודה א- שפכים '!C41</f>
        <v>77711</v>
      </c>
      <c r="D41" s="56"/>
      <c r="E41" s="56"/>
      <c r="F41" s="56"/>
      <c r="G41" s="56"/>
      <c r="H41" s="56"/>
      <c r="I41" s="56"/>
      <c r="J41" s="56"/>
      <c r="K41" s="56"/>
      <c r="L41" s="56"/>
      <c r="M41" s="147">
        <f>'[1]קולחים S'!$I29</f>
        <v>7.99</v>
      </c>
      <c r="N41" s="56"/>
      <c r="O41" s="56"/>
      <c r="P41" s="56"/>
      <c r="Q41" s="56"/>
      <c r="R41" s="56"/>
      <c r="S41" s="56"/>
      <c r="T41" s="56"/>
      <c r="U41" s="147">
        <f>'[1]קולחים S'!$M29</f>
        <v>0.76</v>
      </c>
      <c r="V41" s="147"/>
      <c r="W41" s="147"/>
      <c r="X41" s="147"/>
      <c r="Y41" s="147"/>
      <c r="Z41" s="147"/>
      <c r="AA41" s="56"/>
      <c r="AB41" s="56"/>
      <c r="AC41" s="147"/>
      <c r="AD41" s="147"/>
      <c r="AE41" s="56"/>
      <c r="AF41" s="56"/>
      <c r="AG41" s="56"/>
      <c r="AH41" s="147"/>
      <c r="AI41" s="56"/>
      <c r="AJ41" s="56"/>
      <c r="AK41" s="56"/>
      <c r="AL41" s="147"/>
      <c r="AM41" s="56"/>
      <c r="AN41" s="147"/>
      <c r="AO41" s="56"/>
      <c r="AP41" s="147"/>
      <c r="AQ41" s="56"/>
      <c r="AR41" s="147"/>
      <c r="AS41" s="56"/>
      <c r="AT41" s="147"/>
      <c r="AU41" s="56"/>
      <c r="AV41" s="147"/>
      <c r="AW41" s="56">
        <v>1.1000000000000001</v>
      </c>
      <c r="AX41" s="56"/>
      <c r="AY41" s="56"/>
      <c r="AZ41" s="56"/>
      <c r="BA41" s="56"/>
      <c r="BB41" s="56"/>
      <c r="BC41" s="56"/>
      <c r="BD41" s="56"/>
      <c r="BE41" s="56"/>
      <c r="BF41" s="56"/>
      <c r="BG41" s="56"/>
      <c r="BH41" s="56"/>
      <c r="BI41" s="56"/>
      <c r="BJ41" s="56"/>
      <c r="BK41" s="56"/>
      <c r="BL41" s="56"/>
      <c r="BM41" s="56"/>
      <c r="BN41" s="56"/>
      <c r="BO41" s="56">
        <f>'[1]קולחים S'!$L29</f>
        <v>1.2769999999999999</v>
      </c>
      <c r="BP41" s="147"/>
      <c r="BQ41" s="56"/>
      <c r="BR41" s="56"/>
      <c r="BS41" s="56"/>
      <c r="BT41" s="147"/>
      <c r="BU41" s="56"/>
      <c r="BV41" s="147"/>
      <c r="BW41" s="56"/>
      <c r="BX41" s="147"/>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f>'נקודה א- שפכים '!C42</f>
        <v>76061</v>
      </c>
      <c r="D42" s="56"/>
      <c r="E42" s="56"/>
      <c r="F42" s="56"/>
      <c r="G42" s="56"/>
      <c r="H42" s="56"/>
      <c r="I42" s="56"/>
      <c r="J42" s="56"/>
      <c r="K42" s="56"/>
      <c r="L42" s="56"/>
      <c r="M42" s="147">
        <f>'[1]קולחים S'!$I30</f>
        <v>8.01</v>
      </c>
      <c r="N42" s="56"/>
      <c r="O42" s="56"/>
      <c r="P42" s="56"/>
      <c r="Q42" s="56"/>
      <c r="R42" s="56"/>
      <c r="S42" s="56"/>
      <c r="T42" s="56"/>
      <c r="U42" s="147">
        <f>'[1]קולחים S'!$M30</f>
        <v>0.85</v>
      </c>
      <c r="V42" s="56" t="s">
        <v>191</v>
      </c>
      <c r="W42" s="147">
        <v>5</v>
      </c>
      <c r="X42" s="56" t="s">
        <v>191</v>
      </c>
      <c r="Y42" s="147">
        <v>5</v>
      </c>
      <c r="Z42" s="56" t="s">
        <v>191</v>
      </c>
      <c r="AA42" s="56"/>
      <c r="AB42" s="56"/>
      <c r="AC42" s="147">
        <v>25</v>
      </c>
      <c r="AD42" s="56" t="s">
        <v>191</v>
      </c>
      <c r="AE42" s="56"/>
      <c r="AF42" s="56"/>
      <c r="AG42" s="56">
        <v>20.6</v>
      </c>
      <c r="AH42" s="56" t="s">
        <v>191</v>
      </c>
      <c r="AI42" s="56"/>
      <c r="AJ42" s="56"/>
      <c r="AK42" s="56">
        <v>12.1</v>
      </c>
      <c r="AL42" s="56" t="s">
        <v>191</v>
      </c>
      <c r="AM42" s="56">
        <v>12.5</v>
      </c>
      <c r="AN42" s="56" t="s">
        <v>191</v>
      </c>
      <c r="AO42" s="56">
        <v>0.14000000000000001</v>
      </c>
      <c r="AP42" s="56" t="s">
        <v>191</v>
      </c>
      <c r="AQ42" s="56">
        <v>6.46</v>
      </c>
      <c r="AR42" s="56" t="s">
        <v>191</v>
      </c>
      <c r="AS42" s="56">
        <v>1</v>
      </c>
      <c r="AT42" s="56" t="s">
        <v>191</v>
      </c>
      <c r="AU42" s="56">
        <v>1</v>
      </c>
      <c r="AV42" s="56" t="s">
        <v>191</v>
      </c>
      <c r="AW42" s="56">
        <v>1.3</v>
      </c>
      <c r="AX42" s="56"/>
      <c r="AY42" s="56"/>
      <c r="AZ42" s="56" t="s">
        <v>191</v>
      </c>
      <c r="BA42" s="56"/>
      <c r="BB42" s="56"/>
      <c r="BC42" s="56"/>
      <c r="BD42" s="56"/>
      <c r="BE42" s="56"/>
      <c r="BF42" s="56"/>
      <c r="BG42" s="56"/>
      <c r="BH42" s="56"/>
      <c r="BI42" s="56"/>
      <c r="BJ42" s="56"/>
      <c r="BK42" s="56"/>
      <c r="BL42" s="56"/>
      <c r="BM42" s="56"/>
      <c r="BN42" s="56"/>
      <c r="BO42" s="56">
        <v>1.391</v>
      </c>
      <c r="BP42" s="56" t="s">
        <v>191</v>
      </c>
      <c r="BQ42" s="56"/>
      <c r="BR42" s="56"/>
      <c r="BS42" s="56">
        <v>247</v>
      </c>
      <c r="BT42" s="56" t="s">
        <v>191</v>
      </c>
      <c r="BU42" s="56">
        <v>120.14</v>
      </c>
      <c r="BV42" s="56" t="s">
        <v>191</v>
      </c>
      <c r="BW42" s="56" t="s">
        <v>289</v>
      </c>
      <c r="BX42" s="56" t="s">
        <v>191</v>
      </c>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f>'נקודה א- שפכים '!C43</f>
        <v>74379</v>
      </c>
      <c r="D43" s="56"/>
      <c r="E43" s="56"/>
      <c r="F43" s="56"/>
      <c r="G43" s="56"/>
      <c r="H43" s="56"/>
      <c r="I43" s="56"/>
      <c r="J43" s="56"/>
      <c r="K43" s="56"/>
      <c r="L43" s="56"/>
      <c r="M43" s="147">
        <f>'[1]קולחים S'!$I31</f>
        <v>7.98</v>
      </c>
      <c r="N43" s="56"/>
      <c r="O43" s="56"/>
      <c r="P43" s="56"/>
      <c r="Q43" s="56"/>
      <c r="R43" s="56"/>
      <c r="S43" s="56"/>
      <c r="T43" s="56"/>
      <c r="U43" s="147">
        <f>'[1]קולחים S'!$M31</f>
        <v>0.79</v>
      </c>
      <c r="V43" s="56"/>
      <c r="W43" s="147"/>
      <c r="X43" s="56"/>
      <c r="Y43" s="147"/>
      <c r="Z43" s="56"/>
      <c r="AA43" s="56"/>
      <c r="AB43" s="56"/>
      <c r="AC43" s="147"/>
      <c r="AD43" s="56"/>
      <c r="AE43" s="56"/>
      <c r="AF43" s="56"/>
      <c r="AG43" s="56"/>
      <c r="AH43" s="56"/>
      <c r="AI43" s="56"/>
      <c r="AJ43" s="56"/>
      <c r="AK43" s="56"/>
      <c r="AL43" s="56"/>
      <c r="AM43" s="56"/>
      <c r="AN43" s="56"/>
      <c r="AO43" s="56"/>
      <c r="AP43" s="56"/>
      <c r="AQ43" s="56"/>
      <c r="AR43" s="56"/>
      <c r="AS43" s="56"/>
      <c r="AT43" s="56"/>
      <c r="AU43" s="56"/>
      <c r="AV43" s="56"/>
      <c r="AW43" s="56">
        <v>1.7</v>
      </c>
      <c r="AX43" s="56"/>
      <c r="AY43" s="56"/>
      <c r="AZ43" s="56"/>
      <c r="BA43" s="56"/>
      <c r="BB43" s="56"/>
      <c r="BC43" s="56"/>
      <c r="BD43" s="56"/>
      <c r="BE43" s="56"/>
      <c r="BF43" s="56"/>
      <c r="BG43" s="56"/>
      <c r="BH43" s="56"/>
      <c r="BI43" s="56"/>
      <c r="BJ43" s="56"/>
      <c r="BK43" s="56"/>
      <c r="BL43" s="56"/>
      <c r="BM43" s="56"/>
      <c r="BN43" s="56"/>
      <c r="BO43" s="56">
        <f>'[1]קולחים S'!$L31</f>
        <v>1.3640000000000001</v>
      </c>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f>'נקודה א- שפכים '!C44</f>
        <v>77813</v>
      </c>
      <c r="D44" s="56"/>
      <c r="E44" s="56"/>
      <c r="F44" s="56"/>
      <c r="G44" s="56"/>
      <c r="H44" s="56"/>
      <c r="I44" s="56"/>
      <c r="J44" s="56"/>
      <c r="K44" s="56"/>
      <c r="L44" s="56"/>
      <c r="M44" s="147">
        <f>'[1]קולחים S'!$I32</f>
        <v>8.0299999999999994</v>
      </c>
      <c r="N44" s="56"/>
      <c r="O44" s="56"/>
      <c r="P44" s="56"/>
      <c r="Q44" s="56"/>
      <c r="R44" s="56"/>
      <c r="S44" s="56"/>
      <c r="T44" s="56"/>
      <c r="U44" s="147">
        <f>'[1]קולחים S'!$M32</f>
        <v>0.79</v>
      </c>
      <c r="V44" s="147"/>
      <c r="W44" s="147"/>
      <c r="X44" s="147"/>
      <c r="Y44" s="147"/>
      <c r="Z44" s="147"/>
      <c r="AA44" s="56"/>
      <c r="AB44" s="56"/>
      <c r="AC44" s="147"/>
      <c r="AD44" s="147"/>
      <c r="AE44" s="56"/>
      <c r="AF44" s="56"/>
      <c r="AG44" s="56"/>
      <c r="AH44" s="147"/>
      <c r="AI44" s="56"/>
      <c r="AJ44" s="56"/>
      <c r="AK44" s="56"/>
      <c r="AL44" s="147"/>
      <c r="AM44" s="56"/>
      <c r="AN44" s="147"/>
      <c r="AO44" s="56"/>
      <c r="AP44" s="147"/>
      <c r="AQ44" s="56"/>
      <c r="AR44" s="147"/>
      <c r="AS44" s="56"/>
      <c r="AT44" s="147"/>
      <c r="AU44" s="56"/>
      <c r="AV44" s="147"/>
      <c r="AW44" s="56">
        <v>1.4</v>
      </c>
      <c r="AX44" s="56"/>
      <c r="AY44" s="56"/>
      <c r="AZ44" s="56"/>
      <c r="BA44" s="56"/>
      <c r="BB44" s="56"/>
      <c r="BC44" s="56"/>
      <c r="BD44" s="56"/>
      <c r="BE44" s="56"/>
      <c r="BF44" s="56"/>
      <c r="BG44" s="56"/>
      <c r="BH44" s="56"/>
      <c r="BI44" s="56"/>
      <c r="BJ44" s="56"/>
      <c r="BK44" s="56"/>
      <c r="BL44" s="56"/>
      <c r="BM44" s="56"/>
      <c r="BN44" s="56"/>
      <c r="BO44" s="56">
        <f>'[1]קולחים S'!$L32</f>
        <v>1.365</v>
      </c>
      <c r="BP44" s="147"/>
      <c r="BQ44" s="56"/>
      <c r="BR44" s="56"/>
      <c r="BS44" s="56"/>
      <c r="BT44" s="147"/>
      <c r="BU44" s="56"/>
      <c r="BV44" s="147"/>
      <c r="BW44" s="56"/>
      <c r="BX44" s="147"/>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8">
        <f>COUNT(C14:C44)</f>
        <v>31</v>
      </c>
      <c r="D45" s="68"/>
      <c r="E45" s="68">
        <f>COUNT(E14:E44)</f>
        <v>0</v>
      </c>
      <c r="F45" s="68"/>
      <c r="G45" s="68">
        <f>COUNT(G14:G44)</f>
        <v>0</v>
      </c>
      <c r="H45" s="68"/>
      <c r="I45" s="68">
        <f>COUNT(I14:I44)</f>
        <v>0</v>
      </c>
      <c r="J45" s="68"/>
      <c r="K45" s="68">
        <f>COUNT(K14:K44)</f>
        <v>0</v>
      </c>
      <c r="L45" s="68"/>
      <c r="M45" s="68">
        <f>COUNT(M14:M44)</f>
        <v>23</v>
      </c>
      <c r="N45" s="68"/>
      <c r="O45" s="68">
        <f>COUNT(O14:O44)</f>
        <v>0</v>
      </c>
      <c r="P45" s="68"/>
      <c r="Q45" s="68">
        <f>COUNT(Q14:Q44)</f>
        <v>0</v>
      </c>
      <c r="R45" s="68"/>
      <c r="S45" s="68">
        <f>COUNT(S14:S44)</f>
        <v>0</v>
      </c>
      <c r="T45" s="68"/>
      <c r="U45" s="68">
        <f>COUNT(U14:U44)</f>
        <v>23</v>
      </c>
      <c r="V45" s="68"/>
      <c r="W45" s="68">
        <f>COUNT(W14:W44)</f>
        <v>8</v>
      </c>
      <c r="X45" s="68"/>
      <c r="Y45" s="68">
        <f>COUNT(Y14:Y44)</f>
        <v>7</v>
      </c>
      <c r="Z45" s="68"/>
      <c r="AA45" s="68">
        <f>COUNT(AA14:AA44)</f>
        <v>0</v>
      </c>
      <c r="AB45" s="68"/>
      <c r="AC45" s="68">
        <f>COUNT(AC14:AC44)</f>
        <v>8</v>
      </c>
      <c r="AD45" s="68"/>
      <c r="AE45" s="68">
        <f>COUNT(AE14:AE44)</f>
        <v>1</v>
      </c>
      <c r="AF45" s="68"/>
      <c r="AG45" s="68">
        <f>COUNT(AG14:AG44)</f>
        <v>4</v>
      </c>
      <c r="AH45" s="68"/>
      <c r="AI45" s="70">
        <f>COUNT(AI14:AI44)</f>
        <v>0</v>
      </c>
      <c r="AJ45" s="70"/>
      <c r="AK45" s="68">
        <f>COUNT(AK14:AK44)</f>
        <v>4</v>
      </c>
      <c r="AL45" s="68"/>
      <c r="AM45" s="68">
        <f>COUNT(AM14:AM44)</f>
        <v>4</v>
      </c>
      <c r="AN45" s="68"/>
      <c r="AO45" s="68">
        <f>COUNT(AO14:AO44)</f>
        <v>4</v>
      </c>
      <c r="AP45" s="68"/>
      <c r="AQ45" s="68">
        <f>COUNT(AQ14:AQ44)</f>
        <v>4</v>
      </c>
      <c r="AR45" s="68"/>
      <c r="AS45" s="68">
        <f>COUNT(AS14:AS44)</f>
        <v>4</v>
      </c>
      <c r="AT45" s="68"/>
      <c r="AU45" s="68">
        <f>COUNT(AU14:AU44)</f>
        <v>8</v>
      </c>
      <c r="AV45" s="68"/>
      <c r="AW45" s="68">
        <f>COUNT(AW14:AW44)</f>
        <v>31</v>
      </c>
      <c r="AX45" s="68"/>
      <c r="AY45" s="68">
        <f>COUNT(AY14:AY44)</f>
        <v>9</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23</v>
      </c>
      <c r="BP45" s="68"/>
      <c r="BQ45" s="68">
        <f>COUNT(BQ14:BQ44)</f>
        <v>1</v>
      </c>
      <c r="BR45" s="68"/>
      <c r="BS45" s="68">
        <f>COUNT(BS14:BS44)</f>
        <v>4</v>
      </c>
      <c r="BT45" s="68"/>
      <c r="BU45" s="68">
        <f>COUNT(BU14:BU44)</f>
        <v>4</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1</v>
      </c>
      <c r="CR45" s="68"/>
      <c r="CS45" s="68">
        <f>COUNT(CS14:CS44)</f>
        <v>1</v>
      </c>
      <c r="CT45" s="68"/>
      <c r="CU45" s="68">
        <f>COUNT(CU14:CU44)</f>
        <v>0</v>
      </c>
      <c r="CV45" s="68"/>
      <c r="CW45" s="68">
        <f>COUNT(CW14:CW44)</f>
        <v>0</v>
      </c>
      <c r="CX45" s="68"/>
      <c r="CY45" s="68">
        <f>COUNT(CY14:CY44)</f>
        <v>0</v>
      </c>
      <c r="CZ45" s="68"/>
      <c r="DA45" s="68">
        <f>COUNT(DA14:DA44)</f>
        <v>0</v>
      </c>
      <c r="DB45" s="68"/>
      <c r="DC45" s="68">
        <f>COUNT(DC14:DC44)</f>
        <v>0</v>
      </c>
      <c r="DD45" s="68"/>
      <c r="DE45" s="68">
        <f>COUNT(DE14:DE44)</f>
        <v>1</v>
      </c>
      <c r="DF45" s="68"/>
      <c r="DG45" s="68">
        <f>COUNT(DG14:DG44)</f>
        <v>0</v>
      </c>
      <c r="DH45" s="68"/>
      <c r="DI45" s="68">
        <f>COUNT(DI14:DI44)</f>
        <v>1</v>
      </c>
      <c r="DJ45" s="68"/>
      <c r="DK45" s="68">
        <f>COUNT(DK14:DK44)</f>
        <v>0</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68">
        <f>COUNT(DY14:DY44)</f>
        <v>0</v>
      </c>
      <c r="DZ45" s="68"/>
      <c r="EA45" s="18"/>
    </row>
    <row r="46" spans="1:131" x14ac:dyDescent="0.2">
      <c r="A46" s="71" t="s">
        <v>234</v>
      </c>
      <c r="B46" s="68"/>
      <c r="C46" s="62">
        <f>AVERAGE(C14:C44)</f>
        <v>72915.387096774197</v>
      </c>
      <c r="D46" s="68"/>
      <c r="E46" s="62" t="e">
        <f>AVERAGE(E14:E44)</f>
        <v>#DIV/0!</v>
      </c>
      <c r="F46" s="68"/>
      <c r="G46" s="62" t="e">
        <f>AVERAGE(G14:G44)</f>
        <v>#DIV/0!</v>
      </c>
      <c r="H46" s="68"/>
      <c r="I46" s="62" t="e">
        <f>AVERAGE(I14:I44)</f>
        <v>#DIV/0!</v>
      </c>
      <c r="J46" s="68"/>
      <c r="K46" s="62" t="e">
        <f>AVERAGE(K14:K44)</f>
        <v>#DIV/0!</v>
      </c>
      <c r="L46" s="68"/>
      <c r="M46" s="62">
        <f>AVERAGE(M14:M44)</f>
        <v>8.0713043478260857</v>
      </c>
      <c r="N46" s="68"/>
      <c r="O46" s="62" t="e">
        <f>AVERAGE(O14:O44)</f>
        <v>#DIV/0!</v>
      </c>
      <c r="P46" s="68"/>
      <c r="Q46" s="62" t="e">
        <f>AVERAGE(Q14:Q44)</f>
        <v>#DIV/0!</v>
      </c>
      <c r="R46" s="68"/>
      <c r="S46" s="62" t="e">
        <f>AVERAGE(S14:S44)</f>
        <v>#DIV/0!</v>
      </c>
      <c r="T46" s="68"/>
      <c r="U46" s="62">
        <f>AVERAGE(U14:U44)</f>
        <v>0.81173913043478252</v>
      </c>
      <c r="V46" s="68"/>
      <c r="W46" s="62">
        <f>AVERAGE(W14:W44)</f>
        <v>3</v>
      </c>
      <c r="X46" s="68"/>
      <c r="Y46" s="62">
        <f>AVERAGE(Y14:Y44)</f>
        <v>5.2857142857142856</v>
      </c>
      <c r="Z46" s="68"/>
      <c r="AA46" s="62" t="e">
        <f>AVERAGE(AA14:AA44)</f>
        <v>#DIV/0!</v>
      </c>
      <c r="AB46" s="68"/>
      <c r="AC46" s="62">
        <f>AVERAGE(AC14:AC44)</f>
        <v>23.125</v>
      </c>
      <c r="AD46" s="68"/>
      <c r="AE46" s="62">
        <f>AVERAGE(AE14:AE44)</f>
        <v>10.4</v>
      </c>
      <c r="AF46" s="68"/>
      <c r="AG46" s="62">
        <f>AVERAGE(AG14:AG44)</f>
        <v>15.9625</v>
      </c>
      <c r="AH46" s="68"/>
      <c r="AI46" s="72" t="e">
        <f>AVERAGE(AI14:AI44)</f>
        <v>#DIV/0!</v>
      </c>
      <c r="AJ46" s="73"/>
      <c r="AK46" s="62">
        <f>AVERAGE(AK14:AK44)</f>
        <v>5.8774999999999995</v>
      </c>
      <c r="AL46" s="68"/>
      <c r="AM46" s="62">
        <f>AVERAGE(AM14:AM44)</f>
        <v>7.4749999999999996</v>
      </c>
      <c r="AN46" s="68"/>
      <c r="AO46" s="62">
        <f>AVERAGE(AO14:AO44)</f>
        <v>0.10250000000000001</v>
      </c>
      <c r="AP46" s="68"/>
      <c r="AQ46" s="62">
        <f>AVERAGE(AQ14:AQ44)</f>
        <v>7.5625</v>
      </c>
      <c r="AR46" s="68"/>
      <c r="AS46" s="62">
        <f>AVERAGE(AS14:AS44)</f>
        <v>1.25</v>
      </c>
      <c r="AT46" s="68"/>
      <c r="AU46" s="62">
        <f>AVERAGE(AU14:AU44)</f>
        <v>4</v>
      </c>
      <c r="AV46" s="68"/>
      <c r="AW46" s="62">
        <f>AVERAGE(AW14:AW44)</f>
        <v>1.0828506774193551</v>
      </c>
      <c r="AX46" s="68"/>
      <c r="AY46" s="62">
        <f>AVERAGE(AY14:AY44)</f>
        <v>0.91666666666666663</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f>AVERAGE(BO14:BO44)</f>
        <v>1.3992173913043475</v>
      </c>
      <c r="BP46" s="68"/>
      <c r="BQ46" s="62">
        <f>AVERAGE(BQ14:BQ44)</f>
        <v>5.99</v>
      </c>
      <c r="BR46" s="68"/>
      <c r="BS46" s="62">
        <f>AVERAGE(BS14:BS44)</f>
        <v>265.25</v>
      </c>
      <c r="BT46" s="68"/>
      <c r="BU46" s="62">
        <f>AVERAGE(BU14:BU44)</f>
        <v>152.02500000000001</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f>AVERAGE(CQ14:CQ44)</f>
        <v>0.06</v>
      </c>
      <c r="CR46" s="68"/>
      <c r="CS46" s="62">
        <f>AVERAGE(CS14:CS44)</f>
        <v>0.03</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f>AVERAGE(DE14:DE44)</f>
        <v>0.01</v>
      </c>
      <c r="DF46" s="68"/>
      <c r="DG46" s="62" t="e">
        <f>AVERAGE(DG14:DG44)</f>
        <v>#DIV/0!</v>
      </c>
      <c r="DH46" s="68"/>
      <c r="DI46" s="62">
        <f>AVERAGE(DI14:DI44)</f>
        <v>0.59</v>
      </c>
      <c r="DJ46" s="68"/>
      <c r="DK46" s="62" t="e">
        <f>AVERAGE(DK14:DK44)</f>
        <v>#DIV/0!</v>
      </c>
      <c r="DL46" s="68"/>
      <c r="DM46" s="62">
        <f>AVERAGE(DM14:DM44)</f>
        <v>48.77</v>
      </c>
      <c r="DN46" s="68"/>
      <c r="DO46" s="62">
        <f>AVERAGE(DO14:DO44)</f>
        <v>23.85</v>
      </c>
      <c r="DP46" s="68"/>
      <c r="DQ46" s="62">
        <f>AVERAGE(DQ14:DQ44)</f>
        <v>23.7</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
      <c r="A47" s="71" t="s">
        <v>16</v>
      </c>
      <c r="B47" s="68"/>
      <c r="C47" s="68">
        <f>MAX(C14:C44)</f>
        <v>85233</v>
      </c>
      <c r="D47" s="68"/>
      <c r="E47" s="68">
        <f>MAX(E14:E44)</f>
        <v>0</v>
      </c>
      <c r="F47" s="68"/>
      <c r="G47" s="68">
        <f>MAX(G14:G44)</f>
        <v>0</v>
      </c>
      <c r="H47" s="68"/>
      <c r="I47" s="68">
        <f>MAX(I14:I44)</f>
        <v>0</v>
      </c>
      <c r="J47" s="68"/>
      <c r="K47" s="68">
        <f>MAX(K14:K44)</f>
        <v>0</v>
      </c>
      <c r="L47" s="68"/>
      <c r="M47" s="68">
        <f>MAX(M14:M44)</f>
        <v>8.39</v>
      </c>
      <c r="N47" s="68"/>
      <c r="O47" s="68">
        <f>MAX(O14:O44)</f>
        <v>0</v>
      </c>
      <c r="P47" s="68"/>
      <c r="Q47" s="68">
        <f>MAX(Q14:Q44)</f>
        <v>0</v>
      </c>
      <c r="R47" s="68"/>
      <c r="S47" s="68">
        <f>MAX(S14:S44)</f>
        <v>0</v>
      </c>
      <c r="T47" s="68"/>
      <c r="U47" s="68">
        <f>MAX(U14:U44)</f>
        <v>1.19</v>
      </c>
      <c r="V47" s="68"/>
      <c r="W47" s="68">
        <f>MAX(W14:W44)</f>
        <v>5</v>
      </c>
      <c r="X47" s="68"/>
      <c r="Y47" s="68">
        <f>MAX(Y14:Y44)</f>
        <v>6</v>
      </c>
      <c r="Z47" s="68"/>
      <c r="AA47" s="68">
        <f>MAX(AA14:AA44)</f>
        <v>0</v>
      </c>
      <c r="AB47" s="68"/>
      <c r="AC47" s="68">
        <f>MAX(AC14:AC44)</f>
        <v>30</v>
      </c>
      <c r="AD47" s="68"/>
      <c r="AE47" s="68">
        <f>MAX(AE14:AE44)</f>
        <v>10.4</v>
      </c>
      <c r="AF47" s="68"/>
      <c r="AG47" s="68">
        <f>MAX(AG14:AG44)</f>
        <v>20.6</v>
      </c>
      <c r="AH47" s="68"/>
      <c r="AI47" s="70">
        <f>MAX(AI14:AI44)</f>
        <v>0</v>
      </c>
      <c r="AJ47" s="70"/>
      <c r="AK47" s="68">
        <f>MAX(AK14:AK44)</f>
        <v>12.1</v>
      </c>
      <c r="AL47" s="68"/>
      <c r="AM47" s="68">
        <f>MAX(AM14:AM44)</f>
        <v>12.5</v>
      </c>
      <c r="AN47" s="68"/>
      <c r="AO47" s="68">
        <f>MAX(AO14:AO44)</f>
        <v>0.16</v>
      </c>
      <c r="AP47" s="68"/>
      <c r="AQ47" s="68">
        <f>MAX(AQ14:AQ44)</f>
        <v>8.75</v>
      </c>
      <c r="AR47" s="68"/>
      <c r="AS47" s="68">
        <f>MAX(AS14:AS44)</f>
        <v>1.5</v>
      </c>
      <c r="AT47" s="68"/>
      <c r="AU47" s="68">
        <f>MAX(AU14:AU44)</f>
        <v>14</v>
      </c>
      <c r="AV47" s="68"/>
      <c r="AW47" s="68">
        <f>MAX(AW14:AW44)</f>
        <v>1.7</v>
      </c>
      <c r="AX47" s="68"/>
      <c r="AY47" s="68">
        <f>MAX(AY14:AY44)</f>
        <v>1.83</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1.5209999999999999</v>
      </c>
      <c r="BP47" s="68"/>
      <c r="BQ47" s="68">
        <f>MAX(BQ14:BQ44)</f>
        <v>5.99</v>
      </c>
      <c r="BR47" s="68"/>
      <c r="BS47" s="68">
        <f>MAX(BS14:BS44)</f>
        <v>285</v>
      </c>
      <c r="BT47" s="68"/>
      <c r="BU47" s="68">
        <f>MAX(BU14:BU44)</f>
        <v>204.81</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0.06</v>
      </c>
      <c r="CR47" s="68"/>
      <c r="CS47" s="68">
        <f>MAX(CS14:CS44)</f>
        <v>0.03</v>
      </c>
      <c r="CT47" s="68"/>
      <c r="CU47" s="68">
        <f>MAX(CU14:CU44)</f>
        <v>0</v>
      </c>
      <c r="CV47" s="68"/>
      <c r="CW47" s="68">
        <f>MAX(CW14:CW44)</f>
        <v>0</v>
      </c>
      <c r="CX47" s="68"/>
      <c r="CY47" s="68">
        <f>MAX(CY14:CY44)</f>
        <v>0</v>
      </c>
      <c r="CZ47" s="68"/>
      <c r="DA47" s="68">
        <f>MAX(DA14:DA44)</f>
        <v>0</v>
      </c>
      <c r="DB47" s="68"/>
      <c r="DC47" s="68">
        <f>MAX(DC14:DC44)</f>
        <v>0</v>
      </c>
      <c r="DD47" s="68"/>
      <c r="DE47" s="68">
        <f>MAX(DE14:DE44)</f>
        <v>0.01</v>
      </c>
      <c r="DF47" s="68"/>
      <c r="DG47" s="68">
        <f>MAX(DG14:DG44)</f>
        <v>0</v>
      </c>
      <c r="DH47" s="68"/>
      <c r="DI47" s="68">
        <f>MAX(DI14:DI44)</f>
        <v>0.59</v>
      </c>
      <c r="DJ47" s="68"/>
      <c r="DK47" s="68">
        <f>MAX(DK14:DK44)</f>
        <v>0</v>
      </c>
      <c r="DL47" s="68"/>
      <c r="DM47" s="68">
        <f>MAX(DM14:DM44)</f>
        <v>48.77</v>
      </c>
      <c r="DN47" s="68"/>
      <c r="DO47" s="68">
        <f>MAX(DO14:DO44)</f>
        <v>23.85</v>
      </c>
      <c r="DP47" s="68"/>
      <c r="DQ47" s="68">
        <f>MAX(DQ14:DQ44)</f>
        <v>23.7</v>
      </c>
      <c r="DR47" s="68"/>
      <c r="DS47" s="68">
        <f>MAX(DS14:DS44)</f>
        <v>0</v>
      </c>
      <c r="DT47" s="68"/>
      <c r="DU47" s="68">
        <f>MAX(DU14:DU44)</f>
        <v>0</v>
      </c>
      <c r="DV47" s="68"/>
      <c r="DW47" s="68">
        <f>MAX(DW14:DW44)</f>
        <v>0</v>
      </c>
      <c r="DX47" s="68"/>
      <c r="DY47" s="68">
        <f>MAX(DY14:DY44)</f>
        <v>0</v>
      </c>
      <c r="DZ47" s="68"/>
      <c r="EA47" s="18"/>
    </row>
    <row r="48" spans="1:131" x14ac:dyDescent="0.2">
      <c r="A48" s="71" t="s">
        <v>15</v>
      </c>
      <c r="B48" s="68"/>
      <c r="C48" s="68">
        <f>MIN(C14:C44)</f>
        <v>58274</v>
      </c>
      <c r="D48" s="68"/>
      <c r="E48" s="68">
        <f>MIN(E14:E44)</f>
        <v>0</v>
      </c>
      <c r="F48" s="68"/>
      <c r="G48" s="68">
        <f>MIN(G14:G44)</f>
        <v>0</v>
      </c>
      <c r="H48" s="68"/>
      <c r="I48" s="68">
        <f>MIN(I14:I44)</f>
        <v>0</v>
      </c>
      <c r="J48" s="68"/>
      <c r="K48" s="68">
        <f>MIN(K14:K44)</f>
        <v>0</v>
      </c>
      <c r="L48" s="68"/>
      <c r="M48" s="68">
        <f>MIN(M14:M44)</f>
        <v>7.55</v>
      </c>
      <c r="N48" s="68"/>
      <c r="O48" s="68">
        <f>MIN(O14:O44)</f>
        <v>0</v>
      </c>
      <c r="P48" s="68"/>
      <c r="Q48" s="68">
        <f>MIN(Q14:Q44)</f>
        <v>0</v>
      </c>
      <c r="R48" s="68"/>
      <c r="S48" s="68">
        <f>MIN(S14:S44)</f>
        <v>0</v>
      </c>
      <c r="T48" s="68"/>
      <c r="U48" s="68">
        <f>MIN(U14:U44)</f>
        <v>0.48</v>
      </c>
      <c r="V48" s="68"/>
      <c r="W48" s="68">
        <f>MIN(W14:W44)</f>
        <v>1</v>
      </c>
      <c r="X48" s="68"/>
      <c r="Y48" s="68">
        <f>MIN(Y14:Y44)</f>
        <v>5</v>
      </c>
      <c r="Z48" s="68"/>
      <c r="AA48" s="68">
        <f>MIN(AA14:AA44)</f>
        <v>0</v>
      </c>
      <c r="AB48" s="68"/>
      <c r="AC48" s="68">
        <f>MIN(AC14:AC44)</f>
        <v>14</v>
      </c>
      <c r="AD48" s="68"/>
      <c r="AE48" s="68">
        <f>MIN(AE14:AE44)</f>
        <v>10.4</v>
      </c>
      <c r="AF48" s="68"/>
      <c r="AG48" s="68">
        <f>MIN(AG14:AG44)</f>
        <v>12.5</v>
      </c>
      <c r="AH48" s="68"/>
      <c r="AI48" s="70">
        <f>MIN(AI14:AI44)</f>
        <v>0</v>
      </c>
      <c r="AJ48" s="70"/>
      <c r="AK48" s="68">
        <f>MIN(AK14:AK44)</f>
        <v>2.0499999999999998</v>
      </c>
      <c r="AL48" s="68"/>
      <c r="AM48" s="68">
        <f>MIN(AM14:AM44)</f>
        <v>5</v>
      </c>
      <c r="AN48" s="68"/>
      <c r="AO48" s="68">
        <f>MIN(AO14:AO44)</f>
        <v>0.05</v>
      </c>
      <c r="AP48" s="68"/>
      <c r="AQ48" s="68">
        <f>MIN(AQ14:AQ44)</f>
        <v>6.46</v>
      </c>
      <c r="AR48" s="68"/>
      <c r="AS48" s="68">
        <f>MIN(AS14:AS44)</f>
        <v>1</v>
      </c>
      <c r="AT48" s="68"/>
      <c r="AU48" s="68">
        <f>MIN(AU14:AU44)</f>
        <v>1</v>
      </c>
      <c r="AV48" s="68"/>
      <c r="AW48" s="68">
        <f>MIN(AW14:AW44)</f>
        <v>0.28000000000000003</v>
      </c>
      <c r="AX48" s="68"/>
      <c r="AY48" s="68">
        <f>MIN(AY14:AY44)</f>
        <v>0.57999999999999996</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1.2689999999999999</v>
      </c>
      <c r="BP48" s="68"/>
      <c r="BQ48" s="68">
        <f>MIN(BQ14:BQ44)</f>
        <v>5.99</v>
      </c>
      <c r="BR48" s="68"/>
      <c r="BS48" s="68">
        <f>MIN(BS14:BS44)</f>
        <v>247</v>
      </c>
      <c r="BT48" s="68"/>
      <c r="BU48" s="68">
        <f>MIN(BU14:BU44)</f>
        <v>120.14</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0.06</v>
      </c>
      <c r="CR48" s="68"/>
      <c r="CS48" s="68">
        <f>MIN(CS14:CS44)</f>
        <v>0.03</v>
      </c>
      <c r="CT48" s="68"/>
      <c r="CU48" s="68">
        <f>MIN(CU14:CU44)</f>
        <v>0</v>
      </c>
      <c r="CV48" s="68"/>
      <c r="CW48" s="68">
        <f>MIN(CW14:CW44)</f>
        <v>0</v>
      </c>
      <c r="CX48" s="68"/>
      <c r="CY48" s="68">
        <f>MIN(CY14:CY44)</f>
        <v>0</v>
      </c>
      <c r="CZ48" s="68"/>
      <c r="DA48" s="68">
        <f>MIN(DA14:DA44)</f>
        <v>0</v>
      </c>
      <c r="DB48" s="68"/>
      <c r="DC48" s="68">
        <f>MIN(DC14:DC44)</f>
        <v>0</v>
      </c>
      <c r="DD48" s="68"/>
      <c r="DE48" s="68">
        <f>MIN(DE14:DE44)</f>
        <v>0.01</v>
      </c>
      <c r="DF48" s="68"/>
      <c r="DG48" s="68">
        <f>MIN(DG14:DG44)</f>
        <v>0</v>
      </c>
      <c r="DH48" s="68"/>
      <c r="DI48" s="68">
        <f>MIN(DI14:DI44)</f>
        <v>0.59</v>
      </c>
      <c r="DJ48" s="68"/>
      <c r="DK48" s="68">
        <f>MIN(DK14:DK44)</f>
        <v>0</v>
      </c>
      <c r="DL48" s="68"/>
      <c r="DM48" s="68">
        <f>MIN(DM14:DM44)</f>
        <v>48.77</v>
      </c>
      <c r="DN48" s="68"/>
      <c r="DO48" s="68">
        <f>MIN(DO14:DO44)</f>
        <v>23.85</v>
      </c>
      <c r="DP48" s="68"/>
      <c r="DQ48" s="68">
        <f>MIN(DQ14:DQ44)</f>
        <v>23.7</v>
      </c>
      <c r="DR48" s="68"/>
      <c r="DS48" s="68">
        <f>MIN(DS14:DS44)</f>
        <v>0</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
      <c r="A52" s="137"/>
      <c r="B52" s="137"/>
      <c r="C52" s="137"/>
      <c r="D52" s="137"/>
    </row>
  </sheetData>
  <sheetProtection password="81FA" sheet="1" selectLockedCells="1"/>
  <mergeCells count="571">
    <mergeCell ref="K11:L11"/>
    <mergeCell ref="K12:L12"/>
    <mergeCell ref="AI4:AJ4"/>
    <mergeCell ref="AI5:AJ5"/>
    <mergeCell ref="AI6:AJ6"/>
    <mergeCell ref="AI7:AJ7"/>
    <mergeCell ref="AI8:AJ8"/>
    <mergeCell ref="AI9:AJ9"/>
    <mergeCell ref="AI10:AJ10"/>
    <mergeCell ref="AI11:AJ11"/>
    <mergeCell ref="K4:L4"/>
    <mergeCell ref="K5:L5"/>
    <mergeCell ref="K6:L6"/>
    <mergeCell ref="K7:L7"/>
    <mergeCell ref="K8:L8"/>
    <mergeCell ref="K9:L9"/>
    <mergeCell ref="AC4:AD4"/>
    <mergeCell ref="AE4:AF4"/>
    <mergeCell ref="AG4:AH4"/>
    <mergeCell ref="M8:N8"/>
    <mergeCell ref="O8:P8"/>
    <mergeCell ref="Q8:R8"/>
    <mergeCell ref="S8:T8"/>
    <mergeCell ref="M9:N9"/>
    <mergeCell ref="C4:D4"/>
    <mergeCell ref="E4:F4"/>
    <mergeCell ref="G4:H4"/>
    <mergeCell ref="I4:J4"/>
    <mergeCell ref="Y4:Z4"/>
    <mergeCell ref="AA4:AB4"/>
    <mergeCell ref="M4:N4"/>
    <mergeCell ref="O4:P4"/>
    <mergeCell ref="Q4:R4"/>
    <mergeCell ref="S4:T4"/>
    <mergeCell ref="U4:V4"/>
    <mergeCell ref="W4:X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E4:DF4"/>
    <mergeCell ref="DW4:DX4"/>
    <mergeCell ref="DY4:DZ4"/>
    <mergeCell ref="DO4:DP4"/>
    <mergeCell ref="DQ4:DR4"/>
    <mergeCell ref="DS4:DT4"/>
    <mergeCell ref="DU4:DV4"/>
    <mergeCell ref="M5:N5"/>
    <mergeCell ref="O5:P5"/>
    <mergeCell ref="Q5:R5"/>
    <mergeCell ref="S5:T5"/>
    <mergeCell ref="BC5:BD5"/>
    <mergeCell ref="BE5:BF5"/>
    <mergeCell ref="BG5:BH5"/>
    <mergeCell ref="BI5:BJ5"/>
    <mergeCell ref="BK5:BL5"/>
    <mergeCell ref="BM5:BN5"/>
    <mergeCell ref="BO5:BP5"/>
    <mergeCell ref="BQ5:BR5"/>
    <mergeCell ref="BS5:BT5"/>
    <mergeCell ref="BU5:BV5"/>
    <mergeCell ref="BW5:BX5"/>
    <mergeCell ref="BY5:BZ5"/>
    <mergeCell ref="CA5:CB5"/>
    <mergeCell ref="C5:D5"/>
    <mergeCell ref="E5:F5"/>
    <mergeCell ref="G5:H5"/>
    <mergeCell ref="I5:J5"/>
    <mergeCell ref="DG4:DH4"/>
    <mergeCell ref="DI4:DJ4"/>
    <mergeCell ref="DK4:DL4"/>
    <mergeCell ref="DM4:DN4"/>
    <mergeCell ref="U5:V5"/>
    <mergeCell ref="W5:X5"/>
    <mergeCell ref="Y5:Z5"/>
    <mergeCell ref="AA5:AB5"/>
    <mergeCell ref="AC5:AD5"/>
    <mergeCell ref="AE5:AF5"/>
    <mergeCell ref="AG5:AH5"/>
    <mergeCell ref="AK5:AL5"/>
    <mergeCell ref="AM5:AN5"/>
    <mergeCell ref="AO5:AP5"/>
    <mergeCell ref="AQ5:AR5"/>
    <mergeCell ref="AS5:AT5"/>
    <mergeCell ref="AU5:AV5"/>
    <mergeCell ref="AW5:AX5"/>
    <mergeCell ref="AY5:AZ5"/>
    <mergeCell ref="BA5:BB5"/>
    <mergeCell ref="CC5:CD5"/>
    <mergeCell ref="CE5:CF5"/>
    <mergeCell ref="CG5:CH5"/>
    <mergeCell ref="CI5:CJ5"/>
    <mergeCell ref="CK5:CL5"/>
    <mergeCell ref="CM5:CN5"/>
    <mergeCell ref="CO5:CP5"/>
    <mergeCell ref="CQ5:CR5"/>
    <mergeCell ref="CS5:CT5"/>
    <mergeCell ref="CU5:CV5"/>
    <mergeCell ref="CW5:CX5"/>
    <mergeCell ref="DW5:DX5"/>
    <mergeCell ref="DY5:DZ5"/>
    <mergeCell ref="DO5:DP5"/>
    <mergeCell ref="DQ5:DR5"/>
    <mergeCell ref="DS5:DT5"/>
    <mergeCell ref="DU5:DV5"/>
    <mergeCell ref="DK5:DL5"/>
    <mergeCell ref="DM5:DN5"/>
    <mergeCell ref="DI5:DJ5"/>
    <mergeCell ref="C6:D6"/>
    <mergeCell ref="E6:F6"/>
    <mergeCell ref="G6:H6"/>
    <mergeCell ref="I6:J6"/>
    <mergeCell ref="M6:N6"/>
    <mergeCell ref="O6:P6"/>
    <mergeCell ref="Q6:R6"/>
    <mergeCell ref="S6:T6"/>
    <mergeCell ref="DG5:DH5"/>
    <mergeCell ref="CY5:CZ5"/>
    <mergeCell ref="DA5:DB5"/>
    <mergeCell ref="DC5:DD5"/>
    <mergeCell ref="DE5:DF5"/>
    <mergeCell ref="U6:V6"/>
    <mergeCell ref="W6:X6"/>
    <mergeCell ref="Y6:Z6"/>
    <mergeCell ref="AA6:AB6"/>
    <mergeCell ref="AC6:AD6"/>
    <mergeCell ref="AE6:AF6"/>
    <mergeCell ref="AG6:AH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BM6:BN6"/>
    <mergeCell ref="BO6:BP6"/>
    <mergeCell ref="BQ6:BR6"/>
    <mergeCell ref="BS6:BT6"/>
    <mergeCell ref="BU6:BV6"/>
    <mergeCell ref="BW6:BX6"/>
    <mergeCell ref="BY6:BZ6"/>
    <mergeCell ref="CA6:CB6"/>
    <mergeCell ref="CC6:CD6"/>
    <mergeCell ref="CE6:CF6"/>
    <mergeCell ref="CG6:CH6"/>
    <mergeCell ref="CI6:CJ6"/>
    <mergeCell ref="CK6:CL6"/>
    <mergeCell ref="CM6:CN6"/>
    <mergeCell ref="CO6:CP6"/>
    <mergeCell ref="CQ6:CR6"/>
    <mergeCell ref="CS6:CT6"/>
    <mergeCell ref="CU6:CV6"/>
    <mergeCell ref="CW6:CX6"/>
    <mergeCell ref="CY6:CZ6"/>
    <mergeCell ref="DA6:DB6"/>
    <mergeCell ref="DC6:DD6"/>
    <mergeCell ref="DE6:DF6"/>
    <mergeCell ref="DG6:DH6"/>
    <mergeCell ref="DI6:DJ6"/>
    <mergeCell ref="DK6:DL6"/>
    <mergeCell ref="DM6:DN6"/>
    <mergeCell ref="DO6:DP6"/>
    <mergeCell ref="DQ6:DR6"/>
    <mergeCell ref="DS6:DT6"/>
    <mergeCell ref="DU6:DV6"/>
    <mergeCell ref="DW6:DX6"/>
    <mergeCell ref="C7:D7"/>
    <mergeCell ref="E7:F7"/>
    <mergeCell ref="G7:H7"/>
    <mergeCell ref="I7:J7"/>
    <mergeCell ref="M7:N7"/>
    <mergeCell ref="O7:P7"/>
    <mergeCell ref="Q7:R7"/>
    <mergeCell ref="S7:T7"/>
    <mergeCell ref="U7:V7"/>
    <mergeCell ref="W7:X7"/>
    <mergeCell ref="Y7:Z7"/>
    <mergeCell ref="AA7:AB7"/>
    <mergeCell ref="AC7:AD7"/>
    <mergeCell ref="AE7:AF7"/>
    <mergeCell ref="AG7:AH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CW7:CX7"/>
    <mergeCell ref="CY7:CZ7"/>
    <mergeCell ref="DA7:DB7"/>
    <mergeCell ref="DC7:DD7"/>
    <mergeCell ref="DE7:DF7"/>
    <mergeCell ref="DG7:DH7"/>
    <mergeCell ref="U8:V8"/>
    <mergeCell ref="AG8:AH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DY7:DZ7"/>
    <mergeCell ref="DQ7:DR7"/>
    <mergeCell ref="DS7:DT7"/>
    <mergeCell ref="DU7:DV7"/>
    <mergeCell ref="DW7:DX7"/>
    <mergeCell ref="DI7:DJ7"/>
    <mergeCell ref="DK7:DL7"/>
    <mergeCell ref="DM7:DN7"/>
    <mergeCell ref="DO7:DP7"/>
    <mergeCell ref="C8:D8"/>
    <mergeCell ref="E8:F8"/>
    <mergeCell ref="G8:H8"/>
    <mergeCell ref="I8:J8"/>
    <mergeCell ref="W8:X8"/>
    <mergeCell ref="Y8:Z8"/>
    <mergeCell ref="AA8:AB8"/>
    <mergeCell ref="AC8:AD8"/>
    <mergeCell ref="AE8:AF8"/>
    <mergeCell ref="BM8:BN8"/>
    <mergeCell ref="BO8:BP8"/>
    <mergeCell ref="BQ8:BR8"/>
    <mergeCell ref="BS8:BT8"/>
    <mergeCell ref="BU8:BV8"/>
    <mergeCell ref="BW8:BX8"/>
    <mergeCell ref="BY8:BZ8"/>
    <mergeCell ref="CA8:CB8"/>
    <mergeCell ref="CC8:CD8"/>
    <mergeCell ref="CE8:CF8"/>
    <mergeCell ref="CG8:CH8"/>
    <mergeCell ref="CI8:CJ8"/>
    <mergeCell ref="CK8:CL8"/>
    <mergeCell ref="CM8:CN8"/>
    <mergeCell ref="CO8:CP8"/>
    <mergeCell ref="CQ8:CR8"/>
    <mergeCell ref="CS8:CT8"/>
    <mergeCell ref="CU8:CV8"/>
    <mergeCell ref="CW8:CX8"/>
    <mergeCell ref="CY8:CZ8"/>
    <mergeCell ref="DA8:DB8"/>
    <mergeCell ref="DC8:DD8"/>
    <mergeCell ref="DE8:DF8"/>
    <mergeCell ref="DG8:DH8"/>
    <mergeCell ref="U9:V9"/>
    <mergeCell ref="DY8:DZ8"/>
    <mergeCell ref="DQ8:DR8"/>
    <mergeCell ref="DS8:DT8"/>
    <mergeCell ref="DU8:DV8"/>
    <mergeCell ref="DW8:DX8"/>
    <mergeCell ref="DI8:DJ8"/>
    <mergeCell ref="DK8:DL8"/>
    <mergeCell ref="DM8:DN8"/>
    <mergeCell ref="DO8:DP8"/>
    <mergeCell ref="AK9:AL9"/>
    <mergeCell ref="AM9:AN9"/>
    <mergeCell ref="AO9:AP9"/>
    <mergeCell ref="AQ9:AR9"/>
    <mergeCell ref="AS9:AT9"/>
    <mergeCell ref="AU9:AV9"/>
    <mergeCell ref="AW9:AX9"/>
    <mergeCell ref="AY9:AZ9"/>
    <mergeCell ref="O9:P9"/>
    <mergeCell ref="Q9:R9"/>
    <mergeCell ref="S9:T9"/>
    <mergeCell ref="AA9:AB9"/>
    <mergeCell ref="AC9:AD9"/>
    <mergeCell ref="AE9:AF9"/>
    <mergeCell ref="AG9:AH9"/>
    <mergeCell ref="C9:D9"/>
    <mergeCell ref="E9:F9"/>
    <mergeCell ref="G9:H9"/>
    <mergeCell ref="I9:J9"/>
    <mergeCell ref="W9:X9"/>
    <mergeCell ref="Y9:Z9"/>
    <mergeCell ref="BA9:BB9"/>
    <mergeCell ref="BC9:BD9"/>
    <mergeCell ref="BE9:BF9"/>
    <mergeCell ref="BG9:BH9"/>
    <mergeCell ref="BI9:BJ9"/>
    <mergeCell ref="BK9:BL9"/>
    <mergeCell ref="BM9:BN9"/>
    <mergeCell ref="BO9:BP9"/>
    <mergeCell ref="BQ9:BR9"/>
    <mergeCell ref="BS9:BT9"/>
    <mergeCell ref="BU9:BV9"/>
    <mergeCell ref="BW9:BX9"/>
    <mergeCell ref="BY9:BZ9"/>
    <mergeCell ref="CA9:CB9"/>
    <mergeCell ref="CC9:CD9"/>
    <mergeCell ref="CE9:CF9"/>
    <mergeCell ref="CG9:CH9"/>
    <mergeCell ref="CI9:CJ9"/>
    <mergeCell ref="CK9:CL9"/>
    <mergeCell ref="CM9:CN9"/>
    <mergeCell ref="CO9:CP9"/>
    <mergeCell ref="CQ9:CR9"/>
    <mergeCell ref="CS9:CT9"/>
    <mergeCell ref="CU9:CV9"/>
    <mergeCell ref="CW9:CX9"/>
    <mergeCell ref="CY9:CZ9"/>
    <mergeCell ref="DU9:DV9"/>
    <mergeCell ref="DW9:DX9"/>
    <mergeCell ref="DI9:DJ9"/>
    <mergeCell ref="DK9:DL9"/>
    <mergeCell ref="DM9:DN9"/>
    <mergeCell ref="DO9:DP9"/>
    <mergeCell ref="DQ9:DR9"/>
    <mergeCell ref="DS9:DT9"/>
    <mergeCell ref="DA9:DB9"/>
    <mergeCell ref="DC9:DD9"/>
    <mergeCell ref="DE9:DF9"/>
    <mergeCell ref="DG9:DH9"/>
    <mergeCell ref="C10:D10"/>
    <mergeCell ref="E10:F10"/>
    <mergeCell ref="G10:H10"/>
    <mergeCell ref="I10:J10"/>
    <mergeCell ref="M10:N10"/>
    <mergeCell ref="O10:P10"/>
    <mergeCell ref="K10:L10"/>
    <mergeCell ref="Q10:R10"/>
    <mergeCell ref="S10:T10"/>
    <mergeCell ref="U10:V10"/>
    <mergeCell ref="W10:X10"/>
    <mergeCell ref="Y10:Z10"/>
    <mergeCell ref="AA10:AB10"/>
    <mergeCell ref="AC10:AD10"/>
    <mergeCell ref="AE10:AF10"/>
    <mergeCell ref="AG10:AH10"/>
    <mergeCell ref="AK10:AL10"/>
    <mergeCell ref="AM10:AN10"/>
    <mergeCell ref="AO10:AP10"/>
    <mergeCell ref="AQ10:AR10"/>
    <mergeCell ref="AS10:AT10"/>
    <mergeCell ref="AU10:AV10"/>
    <mergeCell ref="AW10:AX10"/>
    <mergeCell ref="AY10:AZ10"/>
    <mergeCell ref="BA10:BB10"/>
    <mergeCell ref="BC10:BD10"/>
    <mergeCell ref="BE10:BF10"/>
    <mergeCell ref="BG10:BH10"/>
    <mergeCell ref="BI10:BJ10"/>
    <mergeCell ref="BK10:BL10"/>
    <mergeCell ref="BM10:BN10"/>
    <mergeCell ref="BO10:BP10"/>
    <mergeCell ref="BQ10:BR10"/>
    <mergeCell ref="BS10:BT10"/>
    <mergeCell ref="BU10:BV10"/>
    <mergeCell ref="BW10:BX10"/>
    <mergeCell ref="BY10:BZ10"/>
    <mergeCell ref="CA10:CB10"/>
    <mergeCell ref="CC10:CD10"/>
    <mergeCell ref="CE10:CF10"/>
    <mergeCell ref="CG10:CH10"/>
    <mergeCell ref="CI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U11:DV11"/>
    <mergeCell ref="DW11:DX11"/>
    <mergeCell ref="DI11:DJ11"/>
    <mergeCell ref="DK11:DL11"/>
    <mergeCell ref="DM11:DN11"/>
    <mergeCell ref="DO11:DP11"/>
    <mergeCell ref="DQ11:DR11"/>
    <mergeCell ref="DS11:DT11"/>
    <mergeCell ref="DA11:DB11"/>
    <mergeCell ref="DC11:DD11"/>
    <mergeCell ref="DE11:DF11"/>
    <mergeCell ref="DG11:DH11"/>
    <mergeCell ref="C12:D12"/>
    <mergeCell ref="E12:F12"/>
    <mergeCell ref="G12:H12"/>
    <mergeCell ref="I12:J12"/>
    <mergeCell ref="M12:N12"/>
    <mergeCell ref="O12:P12"/>
    <mergeCell ref="Q12:R12"/>
    <mergeCell ref="S12:T12"/>
    <mergeCell ref="U12:V12"/>
    <mergeCell ref="W12:X12"/>
    <mergeCell ref="Y12:Z12"/>
    <mergeCell ref="AA12:AB12"/>
    <mergeCell ref="AC12:AD12"/>
    <mergeCell ref="AE12:AF12"/>
    <mergeCell ref="AG12:AH12"/>
    <mergeCell ref="AK12:AL12"/>
    <mergeCell ref="AM12:AN12"/>
    <mergeCell ref="AO12:AP12"/>
    <mergeCell ref="AI12:AJ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DK12:DL12"/>
    <mergeCell ref="DM12:DN12"/>
    <mergeCell ref="DW12:DX12"/>
    <mergeCell ref="DO12:DP12"/>
    <mergeCell ref="DQ12:DR12"/>
    <mergeCell ref="DS12:DT12"/>
    <mergeCell ref="DU12:DV12"/>
    <mergeCell ref="CS12:CT12"/>
    <mergeCell ref="CU12:CV12"/>
    <mergeCell ref="CW12:CX12"/>
    <mergeCell ref="CY12:CZ12"/>
    <mergeCell ref="DA12:DB12"/>
    <mergeCell ref="DC12:DD12"/>
    <mergeCell ref="DE12:DF12"/>
    <mergeCell ref="DG12:DH12"/>
    <mergeCell ref="DI12:DJ12"/>
  </mergeCells>
  <phoneticPr fontId="21" type="noConversion"/>
  <conditionalFormatting sqref="C14:C44 E14:E44 G14:G44 I14:I44 M14:M44 O14:O44 Q14:Q44 S14:S44 U14:U44 W14:W44 Y14:Y44 AA14:AA44 AC14:AC44 AE14:AE44 AG14:AG44 AK14:AK44 AM14:AM44 AO14:AO44 AU14:AU44 AW14:AW44 AY14:AY44 BA14:BA44 BC14:BC44 BE14:BE44 BG14:BG44 BI14:BI44 BK14:BK44 BM14:BM44 BO14:BO44 BW14:BW44 DU14:DU44 DW14:DW44 DY14:DY44 BU14:BU16 BU18:BU23 DS14:DS16 DS18:DS44 DQ14:DQ16 DQ18:DQ44 DO14:DO16 DO18:DO44 DM14:DM16 DM18:DM44 DK14:DK16 DK18:DK44 DI14:DI16 DI18:DI44 DG14:DG16 DG18:DG44 DE14:DE16 DE18:DE44 DC14:DC16 DC18:DC44 DA14:DA16 DA18:DA44 CY14:CY16 CY18:CY44 CW14:CW16 CW18:CW44 CU14:CU16 CU18:CU44 CS14:CS16 CS18:CS44 CQ14:CQ16 CQ18:CQ44 CO14:CO16 CO18:CO44 CM14:CM16 CM18:CM44 CK14:CK16 CK18:CK44 CI14:CI16 CI18:CI44 CG14:CG16 CG18:CG44 CE14:CE16 CE18:CE44 CC14:CC16 CC18:CC44 CA14:CA16 CA18:CA44">
    <cfRule type="expression" dxfId="678" priority="1564" stopIfTrue="1">
      <formula>AND(NOT(ISBLANK(C$8)),C14&lt;C$9,NOT(ISBLANK(C14)))</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677" priority="1568"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676" priority="1567"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675" priority="1557" stopIfTrue="1" operator="lessThan">
      <formula>F$12</formula>
    </cfRule>
  </conditionalFormatting>
  <conditionalFormatting sqref="F46 H46 J46 N46 P46 R46 T46 V46 X46 Z46 AB46">
    <cfRule type="cellIs" dxfId="674" priority="1558" stopIfTrue="1" operator="greaterThan">
      <formula>F10</formula>
    </cfRule>
  </conditionalFormatting>
  <conditionalFormatting sqref="F47 H47 J47 N47 P47 R47 T47 V47 X47 Z47 AB47">
    <cfRule type="cellIs" dxfId="673" priority="1559" stopIfTrue="1" operator="greaterThan">
      <formula>F10</formula>
    </cfRule>
  </conditionalFormatting>
  <conditionalFormatting sqref="K14:K44">
    <cfRule type="expression" dxfId="672" priority="1554" stopIfTrue="1">
      <formula>AND(NOT(ISBLANK(K$8)),K14&lt;K$9,NOT(ISBLANK(K14)))</formula>
    </cfRule>
    <cfRule type="expression" dxfId="671" priority="1553" stopIfTrue="1">
      <formula>AND(NOT(ISBLANK(K$8)),K14&gt;K$8)</formula>
    </cfRule>
  </conditionalFormatting>
  <conditionalFormatting sqref="K45">
    <cfRule type="cellIs" dxfId="670" priority="1555" stopIfTrue="1" operator="lessThan">
      <formula>$C$12</formula>
    </cfRule>
  </conditionalFormatting>
  <conditionalFormatting sqref="K46">
    <cfRule type="cellIs" dxfId="669" priority="1556" stopIfTrue="1" operator="greaterThan">
      <formula>$C$6</formula>
    </cfRule>
  </conditionalFormatting>
  <conditionalFormatting sqref="L45">
    <cfRule type="cellIs" dxfId="668" priority="1550" stopIfTrue="1" operator="lessThan">
      <formula>L$12</formula>
    </cfRule>
  </conditionalFormatting>
  <conditionalFormatting sqref="L46">
    <cfRule type="cellIs" dxfId="667" priority="1551" stopIfTrue="1" operator="greaterThan">
      <formula>L10</formula>
    </cfRule>
  </conditionalFormatting>
  <conditionalFormatting sqref="L47">
    <cfRule type="cellIs" dxfId="666" priority="1552" stopIfTrue="1" operator="greaterThan">
      <formula>L10</formula>
    </cfRule>
  </conditionalFormatting>
  <conditionalFormatting sqref="V14">
    <cfRule type="expression" dxfId="665" priority="1283" stopIfTrue="1">
      <formula>AND(NOT(ISBLANK(V$8)),V14&gt;V$8)</formula>
    </cfRule>
    <cfRule type="expression" dxfId="664" priority="1284" stopIfTrue="1">
      <formula>AND(NOT(ISBLANK(V$8)),V14&lt;V$9,NOT(ISBLANK(V14)))</formula>
    </cfRule>
  </conditionalFormatting>
  <conditionalFormatting sqref="V16:V18">
    <cfRule type="expression" dxfId="663" priority="646" stopIfTrue="1">
      <formula>AND(NOT(ISBLANK(V$8)),V16&lt;V$9,NOT(ISBLANK(V16)))</formula>
    </cfRule>
    <cfRule type="expression" dxfId="662" priority="645" stopIfTrue="1">
      <formula>AND(NOT(ISBLANK(V$8)),V16&gt;V$8)</formula>
    </cfRule>
  </conditionalFormatting>
  <conditionalFormatting sqref="V20">
    <cfRule type="expression" dxfId="661" priority="941" stopIfTrue="1">
      <formula>AND(NOT(ISBLANK(V$8)),V20&gt;V$8)</formula>
    </cfRule>
    <cfRule type="expression" dxfId="660" priority="942" stopIfTrue="1">
      <formula>AND(NOT(ISBLANK(V$8)),V20&lt;V$9,NOT(ISBLANK(V20)))</formula>
    </cfRule>
  </conditionalFormatting>
  <conditionalFormatting sqref="V24:V25">
    <cfRule type="expression" dxfId="659" priority="803" stopIfTrue="1">
      <formula>AND(NOT(ISBLANK(V$8)),V24&gt;V$8)</formula>
    </cfRule>
    <cfRule type="expression" dxfId="658" priority="804" stopIfTrue="1">
      <formula>AND(NOT(ISBLANK(V$8)),V24&lt;V$9,NOT(ISBLANK(V24)))</formula>
    </cfRule>
  </conditionalFormatting>
  <conditionalFormatting sqref="V27">
    <cfRule type="expression" dxfId="657" priority="944" stopIfTrue="1">
      <formula>AND(NOT(ISBLANK(V$8)),V27&lt;V$9,NOT(ISBLANK(V27)))</formula>
    </cfRule>
    <cfRule type="expression" dxfId="656" priority="943" stopIfTrue="1">
      <formula>AND(NOT(ISBLANK(V$8)),V27&gt;V$8)</formula>
    </cfRule>
  </conditionalFormatting>
  <conditionalFormatting sqref="V31:V32">
    <cfRule type="expression" dxfId="655" priority="777" stopIfTrue="1">
      <formula>AND(NOT(ISBLANK(V$8)),V31&gt;V$8)</formula>
    </cfRule>
    <cfRule type="expression" dxfId="654" priority="778" stopIfTrue="1">
      <formula>AND(NOT(ISBLANK(V$8)),V31&lt;V$9,NOT(ISBLANK(V31)))</formula>
    </cfRule>
  </conditionalFormatting>
  <conditionalFormatting sqref="V34">
    <cfRule type="expression" dxfId="653" priority="945" stopIfTrue="1">
      <formula>AND(NOT(ISBLANK(V$8)),V34&gt;V$8)</formula>
    </cfRule>
    <cfRule type="expression" dxfId="652" priority="946" stopIfTrue="1">
      <formula>AND(NOT(ISBLANK(V$8)),V34&lt;V$9,NOT(ISBLANK(V34)))</formula>
    </cfRule>
  </conditionalFormatting>
  <conditionalFormatting sqref="V37:V39">
    <cfRule type="expression" dxfId="651" priority="184" stopIfTrue="1">
      <formula>AND(NOT(ISBLANK(V$8)),V37&lt;V$9,NOT(ISBLANK(V37)))</formula>
    </cfRule>
    <cfRule type="expression" dxfId="650" priority="183" stopIfTrue="1">
      <formula>AND(NOT(ISBLANK(V$8)),V37&gt;V$8)</formula>
    </cfRule>
  </conditionalFormatting>
  <conditionalFormatting sqref="V41">
    <cfRule type="expression" dxfId="649" priority="948" stopIfTrue="1">
      <formula>AND(NOT(ISBLANK(V$8)),V41&lt;V$9,NOT(ISBLANK(V41)))</formula>
    </cfRule>
    <cfRule type="expression" dxfId="648" priority="947" stopIfTrue="1">
      <formula>AND(NOT(ISBLANK(V$8)),V41&gt;V$8)</formula>
    </cfRule>
  </conditionalFormatting>
  <conditionalFormatting sqref="V44">
    <cfRule type="expression" dxfId="647" priority="1072" stopIfTrue="1">
      <formula>AND(NOT(ISBLANK(V$8)),V44&lt;V$9,NOT(ISBLANK(V44)))</formula>
    </cfRule>
    <cfRule type="expression" dxfId="646" priority="1071" stopIfTrue="1">
      <formula>AND(NOT(ISBLANK(V$8)),V44&gt;V$8)</formula>
    </cfRule>
  </conditionalFormatting>
  <conditionalFormatting sqref="X14">
    <cfRule type="expression" dxfId="645" priority="640" stopIfTrue="1">
      <formula>AND(NOT(ISBLANK(X$8)),X14&lt;X$9,NOT(ISBLANK(X14)))</formula>
    </cfRule>
    <cfRule type="expression" dxfId="644" priority="639" stopIfTrue="1">
      <formula>AND(NOT(ISBLANK(X$8)),X14&gt;X$8)</formula>
    </cfRule>
  </conditionalFormatting>
  <conditionalFormatting sqref="X16:X18">
    <cfRule type="expression" dxfId="643" priority="613" stopIfTrue="1">
      <formula>AND(NOT(ISBLANK(X$8)),X16&gt;X$8)</formula>
    </cfRule>
    <cfRule type="expression" dxfId="642" priority="614" stopIfTrue="1">
      <formula>AND(NOT(ISBLANK(X$8)),X16&lt;X$9,NOT(ISBLANK(X16)))</formula>
    </cfRule>
  </conditionalFormatting>
  <conditionalFormatting sqref="X20">
    <cfRule type="expression" dxfId="641" priority="621" stopIfTrue="1">
      <formula>AND(NOT(ISBLANK(X$8)),X20&gt;X$8)</formula>
    </cfRule>
    <cfRule type="expression" dxfId="640" priority="622" stopIfTrue="1">
      <formula>AND(NOT(ISBLANK(X$8)),X20&lt;X$9,NOT(ISBLANK(X20)))</formula>
    </cfRule>
  </conditionalFormatting>
  <conditionalFormatting sqref="X24:X25">
    <cfRule type="expression" dxfId="639" priority="619" stopIfTrue="1">
      <formula>AND(NOT(ISBLANK(X$8)),X24&gt;X$8)</formula>
    </cfRule>
    <cfRule type="expression" dxfId="638" priority="620" stopIfTrue="1">
      <formula>AND(NOT(ISBLANK(X$8)),X24&lt;X$9,NOT(ISBLANK(X24)))</formula>
    </cfRule>
  </conditionalFormatting>
  <conditionalFormatting sqref="X27">
    <cfRule type="expression" dxfId="637" priority="623" stopIfTrue="1">
      <formula>AND(NOT(ISBLANK(X$8)),X27&gt;X$8)</formula>
    </cfRule>
    <cfRule type="expression" dxfId="636" priority="624" stopIfTrue="1">
      <formula>AND(NOT(ISBLANK(X$8)),X27&lt;X$9,NOT(ISBLANK(X27)))</formula>
    </cfRule>
  </conditionalFormatting>
  <conditionalFormatting sqref="X31:X32">
    <cfRule type="expression" dxfId="635" priority="174" stopIfTrue="1">
      <formula>AND(NOT(ISBLANK(X$8)),X31&lt;X$9,NOT(ISBLANK(X31)))</formula>
    </cfRule>
    <cfRule type="expression" dxfId="634" priority="173" stopIfTrue="1">
      <formula>AND(NOT(ISBLANK(X$8)),X31&gt;X$8)</formula>
    </cfRule>
  </conditionalFormatting>
  <conditionalFormatting sqref="X34">
    <cfRule type="expression" dxfId="633" priority="176" stopIfTrue="1">
      <formula>AND(NOT(ISBLANK(X$8)),X34&lt;X$9,NOT(ISBLANK(X34)))</formula>
    </cfRule>
    <cfRule type="expression" dxfId="632" priority="175" stopIfTrue="1">
      <formula>AND(NOT(ISBLANK(X$8)),X34&gt;X$8)</formula>
    </cfRule>
  </conditionalFormatting>
  <conditionalFormatting sqref="X38:X39">
    <cfRule type="expression" dxfId="631" priority="169" stopIfTrue="1">
      <formula>AND(NOT(ISBLANK(X$8)),X38&gt;X$8)</formula>
    </cfRule>
    <cfRule type="expression" dxfId="630" priority="170" stopIfTrue="1">
      <formula>AND(NOT(ISBLANK(X$8)),X38&lt;X$9,NOT(ISBLANK(X38)))</formula>
    </cfRule>
  </conditionalFormatting>
  <conditionalFormatting sqref="X41">
    <cfRule type="expression" dxfId="629" priority="178" stopIfTrue="1">
      <formula>AND(NOT(ISBLANK(X$8)),X41&lt;X$9,NOT(ISBLANK(X41)))</formula>
    </cfRule>
    <cfRule type="expression" dxfId="628" priority="177" stopIfTrue="1">
      <formula>AND(NOT(ISBLANK(X$8)),X41&gt;X$8)</formula>
    </cfRule>
  </conditionalFormatting>
  <conditionalFormatting sqref="X37:Z37">
    <cfRule type="expression" dxfId="627" priority="167" stopIfTrue="1">
      <formula>AND(NOT(ISBLANK(X$8)),X37&gt;X$8)</formula>
    </cfRule>
    <cfRule type="expression" dxfId="626" priority="168" stopIfTrue="1">
      <formula>AND(NOT(ISBLANK(X$8)),X37&lt;X$9,NOT(ISBLANK(X37)))</formula>
    </cfRule>
  </conditionalFormatting>
  <conditionalFormatting sqref="X44:Z44">
    <cfRule type="expression" dxfId="625" priority="165" stopIfTrue="1">
      <formula>AND(NOT(ISBLANK(X$8)),X44&gt;X$8)</formula>
    </cfRule>
    <cfRule type="expression" dxfId="624" priority="166" stopIfTrue="1">
      <formula>AND(NOT(ISBLANK(X$8)),X44&lt;X$9,NOT(ISBLANK(X44)))</formula>
    </cfRule>
  </conditionalFormatting>
  <conditionalFormatting sqref="Y14:Y44 C14:C44 E14:E44 G14:G44 I14:I44 M14:M44 O14:O44 Q14:Q44 S14:S44 U14:U44 W14:W44 AA14:AA44 AC14:AC44 AE14:AE44 AG14:AG44 AK14:AK44 AM14:AM44 AO14:AO44 AU14:AU44 AW14:AW44 AY14:AY44 BA14:BA44 BC14:BC44 BE14:BE44 BG14:BG44 BI14:BI44 BK14:BK44 BM14:BM44 BO14:BO44 BW14:BW44 DU14:DU44 DW14:DW44 DY14:DY44">
    <cfRule type="expression" dxfId="623" priority="1563" stopIfTrue="1">
      <formula>AND(NOT(ISBLANK(C$8)),C14&gt;C$8)</formula>
    </cfRule>
  </conditionalFormatting>
  <conditionalFormatting sqref="Y31">
    <cfRule type="expression" dxfId="622" priority="1089" stopIfTrue="1">
      <formula>AND(NOT(ISBLANK(Y$8)),Y31&gt;Y$8)</formula>
    </cfRule>
    <cfRule type="expression" dxfId="621" priority="1090" stopIfTrue="1">
      <formula>AND(NOT(ISBLANK(Y$8)),Y31&lt;Y$9,NOT(ISBLANK(Y31)))</formula>
    </cfRule>
  </conditionalFormatting>
  <conditionalFormatting sqref="Z14">
    <cfRule type="expression" dxfId="620" priority="607" stopIfTrue="1">
      <formula>AND(NOT(ISBLANK(Z$8)),Z14&gt;Z$8)</formula>
    </cfRule>
    <cfRule type="expression" dxfId="619" priority="608" stopIfTrue="1">
      <formula>AND(NOT(ISBLANK(Z$8)),Z14&lt;Z$9,NOT(ISBLANK(Z14)))</formula>
    </cfRule>
  </conditionalFormatting>
  <conditionalFormatting sqref="Z16:Z18">
    <cfRule type="expression" dxfId="618" priority="582" stopIfTrue="1">
      <formula>AND(NOT(ISBLANK(Z$8)),Z16&lt;Z$9,NOT(ISBLANK(Z16)))</formula>
    </cfRule>
    <cfRule type="expression" dxfId="617" priority="581" stopIfTrue="1">
      <formula>AND(NOT(ISBLANK(Z$8)),Z16&gt;Z$8)</formula>
    </cfRule>
  </conditionalFormatting>
  <conditionalFormatting sqref="Z20">
    <cfRule type="expression" dxfId="616" priority="590" stopIfTrue="1">
      <formula>AND(NOT(ISBLANK(Z$8)),Z20&lt;Z$9,NOT(ISBLANK(Z20)))</formula>
    </cfRule>
    <cfRule type="expression" dxfId="615" priority="589" stopIfTrue="1">
      <formula>AND(NOT(ISBLANK(Z$8)),Z20&gt;Z$8)</formula>
    </cfRule>
  </conditionalFormatting>
  <conditionalFormatting sqref="Z24:Z25">
    <cfRule type="expression" dxfId="614" priority="588" stopIfTrue="1">
      <formula>AND(NOT(ISBLANK(Z$8)),Z24&lt;Z$9,NOT(ISBLANK(Z24)))</formula>
    </cfRule>
    <cfRule type="expression" dxfId="613" priority="587" stopIfTrue="1">
      <formula>AND(NOT(ISBLANK(Z$8)),Z24&gt;Z$8)</formula>
    </cfRule>
  </conditionalFormatting>
  <conditionalFormatting sqref="Z27">
    <cfRule type="expression" dxfId="612" priority="591" stopIfTrue="1">
      <formula>AND(NOT(ISBLANK(Z$8)),Z27&gt;Z$8)</formula>
    </cfRule>
    <cfRule type="expression" dxfId="611" priority="592" stopIfTrue="1">
      <formula>AND(NOT(ISBLANK(Z$8)),Z27&lt;Z$9,NOT(ISBLANK(Z27)))</formula>
    </cfRule>
  </conditionalFormatting>
  <conditionalFormatting sqref="Z31:Z32">
    <cfRule type="expression" dxfId="610" priority="159" stopIfTrue="1">
      <formula>AND(NOT(ISBLANK(Z$8)),Z31&gt;Z$8)</formula>
    </cfRule>
    <cfRule type="expression" dxfId="609" priority="160" stopIfTrue="1">
      <formula>AND(NOT(ISBLANK(Z$8)),Z31&lt;Z$9,NOT(ISBLANK(Z31)))</formula>
    </cfRule>
  </conditionalFormatting>
  <conditionalFormatting sqref="Z34">
    <cfRule type="expression" dxfId="608" priority="162" stopIfTrue="1">
      <formula>AND(NOT(ISBLANK(Z$8)),Z34&lt;Z$9,NOT(ISBLANK(Z34)))</formula>
    </cfRule>
    <cfRule type="expression" dxfId="607" priority="161" stopIfTrue="1">
      <formula>AND(NOT(ISBLANK(Z$8)),Z34&gt;Z$8)</formula>
    </cfRule>
  </conditionalFormatting>
  <conditionalFormatting sqref="Z38:Z39">
    <cfRule type="expression" dxfId="606" priority="155" stopIfTrue="1">
      <formula>AND(NOT(ISBLANK(Z$8)),Z38&gt;Z$8)</formula>
    </cfRule>
    <cfRule type="expression" dxfId="605" priority="156" stopIfTrue="1">
      <formula>AND(NOT(ISBLANK(Z$8)),Z38&lt;Z$9,NOT(ISBLANK(Z38)))</formula>
    </cfRule>
  </conditionalFormatting>
  <conditionalFormatting sqref="Z41">
    <cfRule type="expression" dxfId="604" priority="164" stopIfTrue="1">
      <formula>AND(NOT(ISBLANK(Z$8)),Z41&lt;Z$9,NOT(ISBLANK(Z41)))</formula>
    </cfRule>
    <cfRule type="expression" dxfId="603" priority="163" stopIfTrue="1">
      <formula>AND(NOT(ISBLANK(Z$8)),Z41&gt;Z$8)</formula>
    </cfRule>
  </conditionalFormatting>
  <conditionalFormatting sqref="AD14">
    <cfRule type="expression" dxfId="602" priority="576" stopIfTrue="1">
      <formula>AND(NOT(ISBLANK(AD$8)),AD14&lt;AD$9,NOT(ISBLANK(AD14)))</formula>
    </cfRule>
    <cfRule type="expression" dxfId="601" priority="575" stopIfTrue="1">
      <formula>AND(NOT(ISBLANK(AD$8)),AD14&gt;AD$8)</formula>
    </cfRule>
  </conditionalFormatting>
  <conditionalFormatting sqref="AD16:AD18">
    <cfRule type="expression" dxfId="600" priority="550" stopIfTrue="1">
      <formula>AND(NOT(ISBLANK(AD$8)),AD16&lt;AD$9,NOT(ISBLANK(AD16)))</formula>
    </cfRule>
    <cfRule type="expression" dxfId="599" priority="549" stopIfTrue="1">
      <formula>AND(NOT(ISBLANK(AD$8)),AD16&gt;AD$8)</formula>
    </cfRule>
  </conditionalFormatting>
  <conditionalFormatting sqref="AD20">
    <cfRule type="expression" dxfId="598" priority="558" stopIfTrue="1">
      <formula>AND(NOT(ISBLANK(AD$8)),AD20&lt;AD$9,NOT(ISBLANK(AD20)))</formula>
    </cfRule>
    <cfRule type="expression" dxfId="597" priority="557" stopIfTrue="1">
      <formula>AND(NOT(ISBLANK(AD$8)),AD20&gt;AD$8)</formula>
    </cfRule>
  </conditionalFormatting>
  <conditionalFormatting sqref="AD24:AD25">
    <cfRule type="expression" dxfId="596" priority="555" stopIfTrue="1">
      <formula>AND(NOT(ISBLANK(AD$8)),AD24&gt;AD$8)</formula>
    </cfRule>
    <cfRule type="expression" dxfId="595" priority="556" stopIfTrue="1">
      <formula>AND(NOT(ISBLANK(AD$8)),AD24&lt;AD$9,NOT(ISBLANK(AD24)))</formula>
    </cfRule>
  </conditionalFormatting>
  <conditionalFormatting sqref="AD27">
    <cfRule type="expression" dxfId="594" priority="560" stopIfTrue="1">
      <formula>AND(NOT(ISBLANK(AD$8)),AD27&lt;AD$9,NOT(ISBLANK(AD27)))</formula>
    </cfRule>
    <cfRule type="expression" dxfId="593" priority="559" stopIfTrue="1">
      <formula>AND(NOT(ISBLANK(AD$8)),AD27&gt;AD$8)</formula>
    </cfRule>
  </conditionalFormatting>
  <conditionalFormatting sqref="AD31:AD32">
    <cfRule type="expression" dxfId="592" priority="145" stopIfTrue="1">
      <formula>AND(NOT(ISBLANK(AD$8)),AD31&gt;AD$8)</formula>
    </cfRule>
    <cfRule type="expression" dxfId="591" priority="146" stopIfTrue="1">
      <formula>AND(NOT(ISBLANK(AD$8)),AD31&lt;AD$9,NOT(ISBLANK(AD31)))</formula>
    </cfRule>
  </conditionalFormatting>
  <conditionalFormatting sqref="AD34">
    <cfRule type="expression" dxfId="590" priority="148" stopIfTrue="1">
      <formula>AND(NOT(ISBLANK(AD$8)),AD34&lt;AD$9,NOT(ISBLANK(AD34)))</formula>
    </cfRule>
    <cfRule type="expression" dxfId="589" priority="147" stopIfTrue="1">
      <formula>AND(NOT(ISBLANK(AD$8)),AD34&gt;AD$8)</formula>
    </cfRule>
  </conditionalFormatting>
  <conditionalFormatting sqref="AD37:AD39">
    <cfRule type="expression" dxfId="588" priority="141" stopIfTrue="1">
      <formula>AND(NOT(ISBLANK(AD$8)),AD37&gt;AD$8)</formula>
    </cfRule>
    <cfRule type="expression" dxfId="587" priority="142" stopIfTrue="1">
      <formula>AND(NOT(ISBLANK(AD$8)),AD37&lt;AD$9,NOT(ISBLANK(AD37)))</formula>
    </cfRule>
  </conditionalFormatting>
  <conditionalFormatting sqref="AD41">
    <cfRule type="expression" dxfId="586" priority="149" stopIfTrue="1">
      <formula>AND(NOT(ISBLANK(AD$8)),AD41&gt;AD$8)</formula>
    </cfRule>
    <cfRule type="expression" dxfId="585" priority="150" stopIfTrue="1">
      <formula>AND(NOT(ISBLANK(AD$8)),AD41&lt;AD$9,NOT(ISBLANK(AD41)))</formula>
    </cfRule>
  </conditionalFormatting>
  <conditionalFormatting sqref="AD44">
    <cfRule type="expression" dxfId="584" priority="152" stopIfTrue="1">
      <formula>AND(NOT(ISBLANK(AD$8)),AD44&lt;AD$9,NOT(ISBLANK(AD44)))</formula>
    </cfRule>
    <cfRule type="expression" dxfId="583" priority="151" stopIfTrue="1">
      <formula>AND(NOT(ISBLANK(AD$8)),AD44&gt;AD$8)</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582" priority="1560"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581" priority="1561" stopIfTrue="1" operator="greaterThan">
      <formula>AC10</formula>
    </cfRule>
  </conditionalFormatting>
  <conditionalFormatting sqref="AF16:AF18">
    <cfRule type="expression" dxfId="580" priority="255" stopIfTrue="1">
      <formula>AND(NOT(ISBLANK(AF$8)),AF16&gt;AF$8)</formula>
    </cfRule>
    <cfRule type="expression" dxfId="579" priority="256" stopIfTrue="1">
      <formula>AND(NOT(ISBLANK(AF$8)),AF16&lt;AF$9,NOT(ISBLANK(AF16)))</formula>
    </cfRule>
  </conditionalFormatting>
  <conditionalFormatting sqref="AF20">
    <cfRule type="expression" dxfId="578" priority="648" stopIfTrue="1">
      <formula>AND(NOT(ISBLANK(AF$8)),AF20&lt;AF$9,NOT(ISBLANK(AF20)))</formula>
    </cfRule>
    <cfRule type="expression" dxfId="577" priority="647" stopIfTrue="1">
      <formula>AND(NOT(ISBLANK(AF$8)),AF20&gt;AF$8)</formula>
    </cfRule>
  </conditionalFormatting>
  <conditionalFormatting sqref="AH14">
    <cfRule type="expression" dxfId="576" priority="544" stopIfTrue="1">
      <formula>AND(NOT(ISBLANK(AH$8)),AH14&lt;AH$9,NOT(ISBLANK(AH14)))</formula>
    </cfRule>
    <cfRule type="expression" dxfId="575" priority="543" stopIfTrue="1">
      <formula>AND(NOT(ISBLANK(AH$8)),AH14&gt;AH$8)</formula>
    </cfRule>
  </conditionalFormatting>
  <conditionalFormatting sqref="AH16:AH18">
    <cfRule type="expression" dxfId="574" priority="518" stopIfTrue="1">
      <formula>AND(NOT(ISBLANK(AH$8)),AH16&lt;AH$9,NOT(ISBLANK(AH16)))</formula>
    </cfRule>
    <cfRule type="expression" dxfId="573" priority="517" stopIfTrue="1">
      <formula>AND(NOT(ISBLANK(AH$8)),AH16&gt;AH$8)</formula>
    </cfRule>
  </conditionalFormatting>
  <conditionalFormatting sqref="AH20">
    <cfRule type="expression" dxfId="572" priority="525" stopIfTrue="1">
      <formula>AND(NOT(ISBLANK(AH$8)),AH20&gt;AH$8)</formula>
    </cfRule>
    <cfRule type="expression" dxfId="571" priority="526" stopIfTrue="1">
      <formula>AND(NOT(ISBLANK(AH$8)),AH20&lt;AH$9,NOT(ISBLANK(AH20)))</formula>
    </cfRule>
  </conditionalFormatting>
  <conditionalFormatting sqref="AH24:AH25">
    <cfRule type="expression" dxfId="570" priority="524" stopIfTrue="1">
      <formula>AND(NOT(ISBLANK(AH$8)),AH24&lt;AH$9,NOT(ISBLANK(AH24)))</formula>
    </cfRule>
    <cfRule type="expression" dxfId="569" priority="523" stopIfTrue="1">
      <formula>AND(NOT(ISBLANK(AH$8)),AH24&gt;AH$8)</formula>
    </cfRule>
  </conditionalFormatting>
  <conditionalFormatting sqref="AH27">
    <cfRule type="expression" dxfId="568" priority="527" stopIfTrue="1">
      <formula>AND(NOT(ISBLANK(AH$8)),AH27&gt;AH$8)</formula>
    </cfRule>
    <cfRule type="expression" dxfId="567" priority="528" stopIfTrue="1">
      <formula>AND(NOT(ISBLANK(AH$8)),AH27&lt;AH$9,NOT(ISBLANK(AH27)))</formula>
    </cfRule>
  </conditionalFormatting>
  <conditionalFormatting sqref="AH31:AH32">
    <cfRule type="expression" dxfId="566" priority="131" stopIfTrue="1">
      <formula>AND(NOT(ISBLANK(AH$8)),AH31&gt;AH$8)</formula>
    </cfRule>
    <cfRule type="expression" dxfId="565" priority="132" stopIfTrue="1">
      <formula>AND(NOT(ISBLANK(AH$8)),AH31&lt;AH$9,NOT(ISBLANK(AH31)))</formula>
    </cfRule>
  </conditionalFormatting>
  <conditionalFormatting sqref="AH34">
    <cfRule type="expression" dxfId="564" priority="133" stopIfTrue="1">
      <formula>AND(NOT(ISBLANK(AH$8)),AH34&gt;AH$8)</formula>
    </cfRule>
    <cfRule type="expression" dxfId="563" priority="134" stopIfTrue="1">
      <formula>AND(NOT(ISBLANK(AH$8)),AH34&lt;AH$9,NOT(ISBLANK(AH34)))</formula>
    </cfRule>
  </conditionalFormatting>
  <conditionalFormatting sqref="AH37:AH39">
    <cfRule type="expression" dxfId="562" priority="127" stopIfTrue="1">
      <formula>AND(NOT(ISBLANK(AH$8)),AH37&gt;AH$8)</formula>
    </cfRule>
    <cfRule type="expression" dxfId="561" priority="128" stopIfTrue="1">
      <formula>AND(NOT(ISBLANK(AH$8)),AH37&lt;AH$9,NOT(ISBLANK(AH37)))</formula>
    </cfRule>
  </conditionalFormatting>
  <conditionalFormatting sqref="AH41">
    <cfRule type="expression" dxfId="560" priority="136" stopIfTrue="1">
      <formula>AND(NOT(ISBLANK(AH$8)),AH41&lt;AH$9,NOT(ISBLANK(AH41)))</formula>
    </cfRule>
    <cfRule type="expression" dxfId="559" priority="135" stopIfTrue="1">
      <formula>AND(NOT(ISBLANK(AH$8)),AH41&gt;AH$8)</formula>
    </cfRule>
  </conditionalFormatting>
  <conditionalFormatting sqref="AH44">
    <cfRule type="expression" dxfId="558" priority="138" stopIfTrue="1">
      <formula>AND(NOT(ISBLANK(AH$8)),AH44&lt;AH$9,NOT(ISBLANK(AH44)))</formula>
    </cfRule>
    <cfRule type="expression" dxfId="557" priority="137" stopIfTrue="1">
      <formula>AND(NOT(ISBLANK(AH$8)),AH44&gt;AH$8)</formula>
    </cfRule>
  </conditionalFormatting>
  <conditionalFormatting sqref="AI14:AI44">
    <cfRule type="expression" dxfId="556" priority="1546" stopIfTrue="1">
      <formula>AND(NOT(ISBLANK(AI$8)),AI14&gt;AI$8)</formula>
    </cfRule>
    <cfRule type="expression" dxfId="555" priority="1547" stopIfTrue="1">
      <formula>AND(NOT(ISBLANK(AI$8)),AI14&lt;AI$9,NOT(ISBLANK(AI14)))</formula>
    </cfRule>
  </conditionalFormatting>
  <conditionalFormatting sqref="AI45">
    <cfRule type="cellIs" dxfId="554" priority="1549" stopIfTrue="1" operator="lessThan">
      <formula>$C$12</formula>
    </cfRule>
  </conditionalFormatting>
  <conditionalFormatting sqref="AI46">
    <cfRule type="cellIs" dxfId="553" priority="1548" stopIfTrue="1" operator="greaterThan">
      <formula>$C$6</formula>
    </cfRule>
  </conditionalFormatting>
  <conditionalFormatting sqref="AJ17">
    <cfRule type="expression" dxfId="552" priority="1519" stopIfTrue="1">
      <formula>AND(NOT(ISBLANK(AJ$8)),AJ17&gt;AJ$8)</formula>
    </cfRule>
    <cfRule type="expression" dxfId="551" priority="1520" stopIfTrue="1">
      <formula>AND(NOT(ISBLANK(AJ$8)),AJ17&lt;AJ$9,NOT(ISBLANK(AJ17)))</formula>
    </cfRule>
  </conditionalFormatting>
  <conditionalFormatting sqref="AJ45">
    <cfRule type="cellIs" dxfId="550" priority="1543" stopIfTrue="1" operator="lessThan">
      <formula>AJ$12</formula>
    </cfRule>
  </conditionalFormatting>
  <conditionalFormatting sqref="AJ46">
    <cfRule type="cellIs" dxfId="549" priority="1544" stopIfTrue="1" operator="greaterThan">
      <formula>AI10</formula>
    </cfRule>
  </conditionalFormatting>
  <conditionalFormatting sqref="AJ47">
    <cfRule type="cellIs" dxfId="548" priority="1545" stopIfTrue="1" operator="greaterThan">
      <formula>AI10</formula>
    </cfRule>
  </conditionalFormatting>
  <conditionalFormatting sqref="AL14">
    <cfRule type="expression" dxfId="547" priority="512" stopIfTrue="1">
      <formula>AND(NOT(ISBLANK(AL$8)),AL14&lt;AL$9,NOT(ISBLANK(AL14)))</formula>
    </cfRule>
    <cfRule type="expression" dxfId="546" priority="511" stopIfTrue="1">
      <formula>AND(NOT(ISBLANK(AL$8)),AL14&gt;AL$8)</formula>
    </cfRule>
  </conditionalFormatting>
  <conditionalFormatting sqref="AL16:AL18">
    <cfRule type="expression" dxfId="545" priority="486" stopIfTrue="1">
      <formula>AND(NOT(ISBLANK(AL$8)),AL16&lt;AL$9,NOT(ISBLANK(AL16)))</formula>
    </cfRule>
    <cfRule type="expression" dxfId="544" priority="485" stopIfTrue="1">
      <formula>AND(NOT(ISBLANK(AL$8)),AL16&gt;AL$8)</formula>
    </cfRule>
  </conditionalFormatting>
  <conditionalFormatting sqref="AL20">
    <cfRule type="expression" dxfId="543" priority="494" stopIfTrue="1">
      <formula>AND(NOT(ISBLANK(AL$8)),AL20&lt;AL$9,NOT(ISBLANK(AL20)))</formula>
    </cfRule>
    <cfRule type="expression" dxfId="542" priority="493" stopIfTrue="1">
      <formula>AND(NOT(ISBLANK(AL$8)),AL20&gt;AL$8)</formula>
    </cfRule>
  </conditionalFormatting>
  <conditionalFormatting sqref="AL24:AL25">
    <cfRule type="expression" dxfId="541" priority="492" stopIfTrue="1">
      <formula>AND(NOT(ISBLANK(AL$8)),AL24&lt;AL$9,NOT(ISBLANK(AL24)))</formula>
    </cfRule>
    <cfRule type="expression" dxfId="540" priority="491" stopIfTrue="1">
      <formula>AND(NOT(ISBLANK(AL$8)),AL24&gt;AL$8)</formula>
    </cfRule>
  </conditionalFormatting>
  <conditionalFormatting sqref="AL27">
    <cfRule type="expression" dxfId="539" priority="495" stopIfTrue="1">
      <formula>AND(NOT(ISBLANK(AL$8)),AL27&gt;AL$8)</formula>
    </cfRule>
    <cfRule type="expression" dxfId="538" priority="496" stopIfTrue="1">
      <formula>AND(NOT(ISBLANK(AL$8)),AL27&lt;AL$9,NOT(ISBLANK(AL27)))</formula>
    </cfRule>
  </conditionalFormatting>
  <conditionalFormatting sqref="AL31:AL32">
    <cfRule type="expression" dxfId="537" priority="117" stopIfTrue="1">
      <formula>AND(NOT(ISBLANK(AL$8)),AL31&gt;AL$8)</formula>
    </cfRule>
    <cfRule type="expression" dxfId="536" priority="118" stopIfTrue="1">
      <formula>AND(NOT(ISBLANK(AL$8)),AL31&lt;AL$9,NOT(ISBLANK(AL31)))</formula>
    </cfRule>
  </conditionalFormatting>
  <conditionalFormatting sqref="AL34">
    <cfRule type="expression" dxfId="535" priority="120" stopIfTrue="1">
      <formula>AND(NOT(ISBLANK(AL$8)),AL34&lt;AL$9,NOT(ISBLANK(AL34)))</formula>
    </cfRule>
    <cfRule type="expression" dxfId="534" priority="119" stopIfTrue="1">
      <formula>AND(NOT(ISBLANK(AL$8)),AL34&gt;AL$8)</formula>
    </cfRule>
  </conditionalFormatting>
  <conditionalFormatting sqref="AL37:AL39">
    <cfRule type="expression" dxfId="533" priority="113" stopIfTrue="1">
      <formula>AND(NOT(ISBLANK(AL$8)),AL37&gt;AL$8)</formula>
    </cfRule>
    <cfRule type="expression" dxfId="532" priority="114" stopIfTrue="1">
      <formula>AND(NOT(ISBLANK(AL$8)),AL37&lt;AL$9,NOT(ISBLANK(AL37)))</formula>
    </cfRule>
  </conditionalFormatting>
  <conditionalFormatting sqref="AL41">
    <cfRule type="expression" dxfId="531" priority="121" stopIfTrue="1">
      <formula>AND(NOT(ISBLANK(AL$8)),AL41&gt;AL$8)</formula>
    </cfRule>
    <cfRule type="expression" dxfId="530" priority="122" stopIfTrue="1">
      <formula>AND(NOT(ISBLANK(AL$8)),AL41&lt;AL$9,NOT(ISBLANK(AL41)))</formula>
    </cfRule>
  </conditionalFormatting>
  <conditionalFormatting sqref="AL44">
    <cfRule type="expression" dxfId="529" priority="124" stopIfTrue="1">
      <formula>AND(NOT(ISBLANK(AL$8)),AL44&lt;AL$9,NOT(ISBLANK(AL44)))</formula>
    </cfRule>
    <cfRule type="expression" dxfId="528" priority="123" stopIfTrue="1">
      <formula>AND(NOT(ISBLANK(AL$8)),AL44&gt;AL$8)</formula>
    </cfRule>
  </conditionalFormatting>
  <conditionalFormatting sqref="AN14">
    <cfRule type="expression" dxfId="527" priority="480" stopIfTrue="1">
      <formula>AND(NOT(ISBLANK(AN$8)),AN14&lt;AN$9,NOT(ISBLANK(AN14)))</formula>
    </cfRule>
    <cfRule type="expression" dxfId="526" priority="479" stopIfTrue="1">
      <formula>AND(NOT(ISBLANK(AN$8)),AN14&gt;AN$8)</formula>
    </cfRule>
  </conditionalFormatting>
  <conditionalFormatting sqref="AN16:AN18">
    <cfRule type="expression" dxfId="525" priority="453" stopIfTrue="1">
      <formula>AND(NOT(ISBLANK(AN$8)),AN16&gt;AN$8)</formula>
    </cfRule>
    <cfRule type="expression" dxfId="524" priority="454" stopIfTrue="1">
      <formula>AND(NOT(ISBLANK(AN$8)),AN16&lt;AN$9,NOT(ISBLANK(AN16)))</formula>
    </cfRule>
  </conditionalFormatting>
  <conditionalFormatting sqref="AN20">
    <cfRule type="expression" dxfId="523" priority="462" stopIfTrue="1">
      <formula>AND(NOT(ISBLANK(AN$8)),AN20&lt;AN$9,NOT(ISBLANK(AN20)))</formula>
    </cfRule>
    <cfRule type="expression" dxfId="522" priority="461" stopIfTrue="1">
      <formula>AND(NOT(ISBLANK(AN$8)),AN20&gt;AN$8)</formula>
    </cfRule>
  </conditionalFormatting>
  <conditionalFormatting sqref="AN24:AN25">
    <cfRule type="expression" dxfId="521" priority="459" stopIfTrue="1">
      <formula>AND(NOT(ISBLANK(AN$8)),AN24&gt;AN$8)</formula>
    </cfRule>
    <cfRule type="expression" dxfId="520" priority="460" stopIfTrue="1">
      <formula>AND(NOT(ISBLANK(AN$8)),AN24&lt;AN$9,NOT(ISBLANK(AN24)))</formula>
    </cfRule>
  </conditionalFormatting>
  <conditionalFormatting sqref="AN27">
    <cfRule type="expression" dxfId="519" priority="463" stopIfTrue="1">
      <formula>AND(NOT(ISBLANK(AN$8)),AN27&gt;AN$8)</formula>
    </cfRule>
    <cfRule type="expression" dxfId="518" priority="464" stopIfTrue="1">
      <formula>AND(NOT(ISBLANK(AN$8)),AN27&lt;AN$9,NOT(ISBLANK(AN27)))</formula>
    </cfRule>
  </conditionalFormatting>
  <conditionalFormatting sqref="AN31:AN32">
    <cfRule type="expression" dxfId="517" priority="104" stopIfTrue="1">
      <formula>AND(NOT(ISBLANK(AN$8)),AN31&lt;AN$9,NOT(ISBLANK(AN31)))</formula>
    </cfRule>
    <cfRule type="expression" dxfId="516" priority="103" stopIfTrue="1">
      <formula>AND(NOT(ISBLANK(AN$8)),AN31&gt;AN$8)</formula>
    </cfRule>
  </conditionalFormatting>
  <conditionalFormatting sqref="AN34">
    <cfRule type="expression" dxfId="515" priority="105" stopIfTrue="1">
      <formula>AND(NOT(ISBLANK(AN$8)),AN34&gt;AN$8)</formula>
    </cfRule>
    <cfRule type="expression" dxfId="514" priority="106" stopIfTrue="1">
      <formula>AND(NOT(ISBLANK(AN$8)),AN34&lt;AN$9,NOT(ISBLANK(AN34)))</formula>
    </cfRule>
  </conditionalFormatting>
  <conditionalFormatting sqref="AN37:AN39">
    <cfRule type="expression" dxfId="513" priority="99" stopIfTrue="1">
      <formula>AND(NOT(ISBLANK(AN$8)),AN37&gt;AN$8)</formula>
    </cfRule>
    <cfRule type="expression" dxfId="512" priority="100" stopIfTrue="1">
      <formula>AND(NOT(ISBLANK(AN$8)),AN37&lt;AN$9,NOT(ISBLANK(AN37)))</formula>
    </cfRule>
  </conditionalFormatting>
  <conditionalFormatting sqref="AN41">
    <cfRule type="expression" dxfId="511" priority="107" stopIfTrue="1">
      <formula>AND(NOT(ISBLANK(AN$8)),AN41&gt;AN$8)</formula>
    </cfRule>
    <cfRule type="expression" dxfId="510" priority="108" stopIfTrue="1">
      <formula>AND(NOT(ISBLANK(AN$8)),AN41&lt;AN$9,NOT(ISBLANK(AN41)))</formula>
    </cfRule>
  </conditionalFormatting>
  <conditionalFormatting sqref="AN44">
    <cfRule type="expression" dxfId="509" priority="109" stopIfTrue="1">
      <formula>AND(NOT(ISBLANK(AN$8)),AN44&gt;AN$8)</formula>
    </cfRule>
    <cfRule type="expression" dxfId="508" priority="110" stopIfTrue="1">
      <formula>AND(NOT(ISBLANK(AN$8)),AN44&lt;AN$9,NOT(ISBLANK(AN44)))</formula>
    </cfRule>
  </conditionalFormatting>
  <conditionalFormatting sqref="AP14">
    <cfRule type="expression" dxfId="507" priority="448" stopIfTrue="1">
      <formula>AND(NOT(ISBLANK(AP$8)),AP14&lt;AP$9,NOT(ISBLANK(AP14)))</formula>
    </cfRule>
    <cfRule type="expression" dxfId="506" priority="447" stopIfTrue="1">
      <formula>AND(NOT(ISBLANK(AP$8)),AP14&gt;AP$8)</formula>
    </cfRule>
  </conditionalFormatting>
  <conditionalFormatting sqref="AP16:AP18">
    <cfRule type="expression" dxfId="505" priority="422" stopIfTrue="1">
      <formula>AND(NOT(ISBLANK(AP$8)),AP16&lt;AP$9,NOT(ISBLANK(AP16)))</formula>
    </cfRule>
    <cfRule type="expression" dxfId="504" priority="421" stopIfTrue="1">
      <formula>AND(NOT(ISBLANK(AP$8)),AP16&gt;AP$8)</formula>
    </cfRule>
  </conditionalFormatting>
  <conditionalFormatting sqref="AP20">
    <cfRule type="expression" dxfId="503" priority="430" stopIfTrue="1">
      <formula>AND(NOT(ISBLANK(AP$8)),AP20&lt;AP$9,NOT(ISBLANK(AP20)))</formula>
    </cfRule>
    <cfRule type="expression" dxfId="502" priority="429" stopIfTrue="1">
      <formula>AND(NOT(ISBLANK(AP$8)),AP20&gt;AP$8)</formula>
    </cfRule>
  </conditionalFormatting>
  <conditionalFormatting sqref="AP24:AP25">
    <cfRule type="expression" dxfId="501" priority="427" stopIfTrue="1">
      <formula>AND(NOT(ISBLANK(AP$8)),AP24&gt;AP$8)</formula>
    </cfRule>
    <cfRule type="expression" dxfId="500" priority="428" stopIfTrue="1">
      <formula>AND(NOT(ISBLANK(AP$8)),AP24&lt;AP$9,NOT(ISBLANK(AP24)))</formula>
    </cfRule>
  </conditionalFormatting>
  <conditionalFormatting sqref="AP27">
    <cfRule type="expression" dxfId="499" priority="432" stopIfTrue="1">
      <formula>AND(NOT(ISBLANK(AP$8)),AP27&lt;AP$9,NOT(ISBLANK(AP27)))</formula>
    </cfRule>
    <cfRule type="expression" dxfId="498" priority="431" stopIfTrue="1">
      <formula>AND(NOT(ISBLANK(AP$8)),AP27&gt;AP$8)</formula>
    </cfRule>
  </conditionalFormatting>
  <conditionalFormatting sqref="AP31:AP32">
    <cfRule type="expression" dxfId="497" priority="89" stopIfTrue="1">
      <formula>AND(NOT(ISBLANK(AP$8)),AP31&gt;AP$8)</formula>
    </cfRule>
    <cfRule type="expression" dxfId="496" priority="90" stopIfTrue="1">
      <formula>AND(NOT(ISBLANK(AP$8)),AP31&lt;AP$9,NOT(ISBLANK(AP31)))</formula>
    </cfRule>
  </conditionalFormatting>
  <conditionalFormatting sqref="AP34">
    <cfRule type="expression" dxfId="495" priority="91" stopIfTrue="1">
      <formula>AND(NOT(ISBLANK(AP$8)),AP34&gt;AP$8)</formula>
    </cfRule>
    <cfRule type="expression" dxfId="494" priority="92" stopIfTrue="1">
      <formula>AND(NOT(ISBLANK(AP$8)),AP34&lt;AP$9,NOT(ISBLANK(AP34)))</formula>
    </cfRule>
  </conditionalFormatting>
  <conditionalFormatting sqref="AP37:AP39">
    <cfRule type="expression" dxfId="493" priority="85" stopIfTrue="1">
      <formula>AND(NOT(ISBLANK(AP$8)),AP37&gt;AP$8)</formula>
    </cfRule>
    <cfRule type="expression" dxfId="492" priority="86" stopIfTrue="1">
      <formula>AND(NOT(ISBLANK(AP$8)),AP37&lt;AP$9,NOT(ISBLANK(AP37)))</formula>
    </cfRule>
  </conditionalFormatting>
  <conditionalFormatting sqref="AP41">
    <cfRule type="expression" dxfId="491" priority="94" stopIfTrue="1">
      <formula>AND(NOT(ISBLANK(AP$8)),AP41&lt;AP$9,NOT(ISBLANK(AP41)))</formula>
    </cfRule>
    <cfRule type="expression" dxfId="490" priority="93" stopIfTrue="1">
      <formula>AND(NOT(ISBLANK(AP$8)),AP41&gt;AP$8)</formula>
    </cfRule>
  </conditionalFormatting>
  <conditionalFormatting sqref="AP44">
    <cfRule type="expression" dxfId="489" priority="96" stopIfTrue="1">
      <formula>AND(NOT(ISBLANK(AP$8)),AP44&lt;AP$9,NOT(ISBLANK(AP44)))</formula>
    </cfRule>
    <cfRule type="expression" dxfId="488" priority="95" stopIfTrue="1">
      <formula>AND(NOT(ISBLANK(AP$8)),AP44&gt;AP$8)</formula>
    </cfRule>
  </conditionalFormatting>
  <conditionalFormatting sqref="AQ14:AQ44 AS14:AS44">
    <cfRule type="expression" dxfId="487" priority="668" stopIfTrue="1">
      <formula>AND(NOT(ISBLANK(AQ$8)),AQ14&lt;AQ$9,NOT(ISBLANK(AQ14)))</formula>
    </cfRule>
    <cfRule type="expression" dxfId="486" priority="667" stopIfTrue="1">
      <formula>AND(NOT(ISBLANK(AQ$8)),AQ14&gt;AQ$8)</formula>
    </cfRule>
  </conditionalFormatting>
  <conditionalFormatting sqref="AR14">
    <cfRule type="expression" dxfId="485" priority="415" stopIfTrue="1">
      <formula>AND(NOT(ISBLANK(AR$8)),AR14&gt;AR$8)</formula>
    </cfRule>
    <cfRule type="expression" dxfId="484" priority="416" stopIfTrue="1">
      <formula>AND(NOT(ISBLANK(AR$8)),AR14&lt;AR$9,NOT(ISBLANK(AR14)))</formula>
    </cfRule>
  </conditionalFormatting>
  <conditionalFormatting sqref="AR16:AR18">
    <cfRule type="expression" dxfId="483" priority="390" stopIfTrue="1">
      <formula>AND(NOT(ISBLANK(AR$8)),AR16&lt;AR$9,NOT(ISBLANK(AR16)))</formula>
    </cfRule>
    <cfRule type="expression" dxfId="482" priority="389" stopIfTrue="1">
      <formula>AND(NOT(ISBLANK(AR$8)),AR16&gt;AR$8)</formula>
    </cfRule>
  </conditionalFormatting>
  <conditionalFormatting sqref="AR20">
    <cfRule type="expression" dxfId="481" priority="397" stopIfTrue="1">
      <formula>AND(NOT(ISBLANK(AR$8)),AR20&gt;AR$8)</formula>
    </cfRule>
    <cfRule type="expression" dxfId="480" priority="398" stopIfTrue="1">
      <formula>AND(NOT(ISBLANK(AR$8)),AR20&lt;AR$9,NOT(ISBLANK(AR20)))</formula>
    </cfRule>
  </conditionalFormatting>
  <conditionalFormatting sqref="AR24:AR25">
    <cfRule type="expression" dxfId="479" priority="395" stopIfTrue="1">
      <formula>AND(NOT(ISBLANK(AR$8)),AR24&gt;AR$8)</formula>
    </cfRule>
    <cfRule type="expression" dxfId="478" priority="396" stopIfTrue="1">
      <formula>AND(NOT(ISBLANK(AR$8)),AR24&lt;AR$9,NOT(ISBLANK(AR24)))</formula>
    </cfRule>
  </conditionalFormatting>
  <conditionalFormatting sqref="AR27">
    <cfRule type="expression" dxfId="477" priority="399" stopIfTrue="1">
      <formula>AND(NOT(ISBLANK(AR$8)),AR27&gt;AR$8)</formula>
    </cfRule>
    <cfRule type="expression" dxfId="476" priority="400" stopIfTrue="1">
      <formula>AND(NOT(ISBLANK(AR$8)),AR27&lt;AR$9,NOT(ISBLANK(AR27)))</formula>
    </cfRule>
  </conditionalFormatting>
  <conditionalFormatting sqref="AR31:AR32">
    <cfRule type="expression" dxfId="475" priority="75" stopIfTrue="1">
      <formula>AND(NOT(ISBLANK(AR$8)),AR31&gt;AR$8)</formula>
    </cfRule>
    <cfRule type="expression" dxfId="474" priority="76" stopIfTrue="1">
      <formula>AND(NOT(ISBLANK(AR$8)),AR31&lt;AR$9,NOT(ISBLANK(AR31)))</formula>
    </cfRule>
  </conditionalFormatting>
  <conditionalFormatting sqref="AR34">
    <cfRule type="expression" dxfId="473" priority="77" stopIfTrue="1">
      <formula>AND(NOT(ISBLANK(AR$8)),AR34&gt;AR$8)</formula>
    </cfRule>
    <cfRule type="expression" dxfId="472" priority="78" stopIfTrue="1">
      <formula>AND(NOT(ISBLANK(AR$8)),AR34&lt;AR$9,NOT(ISBLANK(AR34)))</formula>
    </cfRule>
  </conditionalFormatting>
  <conditionalFormatting sqref="AR37:AR39">
    <cfRule type="expression" dxfId="471" priority="71" stopIfTrue="1">
      <formula>AND(NOT(ISBLANK(AR$8)),AR37&gt;AR$8)</formula>
    </cfRule>
    <cfRule type="expression" dxfId="470" priority="72" stopIfTrue="1">
      <formula>AND(NOT(ISBLANK(AR$8)),AR37&lt;AR$9,NOT(ISBLANK(AR37)))</formula>
    </cfRule>
  </conditionalFormatting>
  <conditionalFormatting sqref="AR41">
    <cfRule type="expression" dxfId="469" priority="79" stopIfTrue="1">
      <formula>AND(NOT(ISBLANK(AR$8)),AR41&gt;AR$8)</formula>
    </cfRule>
    <cfRule type="expression" dxfId="468" priority="80" stopIfTrue="1">
      <formula>AND(NOT(ISBLANK(AR$8)),AR41&lt;AR$9,NOT(ISBLANK(AR41)))</formula>
    </cfRule>
  </conditionalFormatting>
  <conditionalFormatting sqref="AR44">
    <cfRule type="expression" dxfId="467" priority="82" stopIfTrue="1">
      <formula>AND(NOT(ISBLANK(AR$8)),AR44&lt;AR$9,NOT(ISBLANK(AR44)))</formula>
    </cfRule>
    <cfRule type="expression" dxfId="466" priority="81" stopIfTrue="1">
      <formula>AND(NOT(ISBLANK(AR$8)),AR44&gt;AR$8)</formula>
    </cfRule>
  </conditionalFormatting>
  <conditionalFormatting sqref="AT14">
    <cfRule type="expression" dxfId="465" priority="217" stopIfTrue="1">
      <formula>AND(NOT(ISBLANK(AT$8)),AT14&gt;AT$8)</formula>
    </cfRule>
    <cfRule type="expression" dxfId="464" priority="218" stopIfTrue="1">
      <formula>AND(NOT(ISBLANK(AT$8)),AT14&lt;AT$9,NOT(ISBLANK(AT14)))</formula>
    </cfRule>
  </conditionalFormatting>
  <conditionalFormatting sqref="AT16:AT18">
    <cfRule type="expression" dxfId="463" priority="192" stopIfTrue="1">
      <formula>AND(NOT(ISBLANK(AT$8)),AT16&lt;AT$9,NOT(ISBLANK(AT16)))</formula>
    </cfRule>
    <cfRule type="expression" dxfId="462" priority="191" stopIfTrue="1">
      <formula>AND(NOT(ISBLANK(AT$8)),AT16&gt;AT$8)</formula>
    </cfRule>
  </conditionalFormatting>
  <conditionalFormatting sqref="AT20">
    <cfRule type="expression" dxfId="461" priority="200" stopIfTrue="1">
      <formula>AND(NOT(ISBLANK(AT$8)),AT20&lt;AT$9,NOT(ISBLANK(AT20)))</formula>
    </cfRule>
    <cfRule type="expression" dxfId="460" priority="199" stopIfTrue="1">
      <formula>AND(NOT(ISBLANK(AT$8)),AT20&gt;AT$8)</formula>
    </cfRule>
  </conditionalFormatting>
  <conditionalFormatting sqref="AT24:AT25">
    <cfRule type="expression" dxfId="459" priority="198" stopIfTrue="1">
      <formula>AND(NOT(ISBLANK(AT$8)),AT24&lt;AT$9,NOT(ISBLANK(AT24)))</formula>
    </cfRule>
    <cfRule type="expression" dxfId="458" priority="197" stopIfTrue="1">
      <formula>AND(NOT(ISBLANK(AT$8)),AT24&gt;AT$8)</formula>
    </cfRule>
  </conditionalFormatting>
  <conditionalFormatting sqref="AT27">
    <cfRule type="expression" dxfId="457" priority="202" stopIfTrue="1">
      <formula>AND(NOT(ISBLANK(AT$8)),AT27&lt;AT$9,NOT(ISBLANK(AT27)))</formula>
    </cfRule>
    <cfRule type="expression" dxfId="456" priority="201" stopIfTrue="1">
      <formula>AND(NOT(ISBLANK(AT$8)),AT27&gt;AT$8)</formula>
    </cfRule>
  </conditionalFormatting>
  <conditionalFormatting sqref="AT31:AT32">
    <cfRule type="expression" dxfId="455" priority="62" stopIfTrue="1">
      <formula>AND(NOT(ISBLANK(AT$8)),AT31&lt;AT$9,NOT(ISBLANK(AT31)))</formula>
    </cfRule>
    <cfRule type="expression" dxfId="454" priority="61" stopIfTrue="1">
      <formula>AND(NOT(ISBLANK(AT$8)),AT31&gt;AT$8)</formula>
    </cfRule>
  </conditionalFormatting>
  <conditionalFormatting sqref="AT34">
    <cfRule type="expression" dxfId="453" priority="64" stopIfTrue="1">
      <formula>AND(NOT(ISBLANK(AT$8)),AT34&lt;AT$9,NOT(ISBLANK(AT34)))</formula>
    </cfRule>
    <cfRule type="expression" dxfId="452" priority="63" stopIfTrue="1">
      <formula>AND(NOT(ISBLANK(AT$8)),AT34&gt;AT$8)</formula>
    </cfRule>
  </conditionalFormatting>
  <conditionalFormatting sqref="AT37:AT39">
    <cfRule type="expression" dxfId="451" priority="58" stopIfTrue="1">
      <formula>AND(NOT(ISBLANK(AT$8)),AT37&lt;AT$9,NOT(ISBLANK(AT37)))</formula>
    </cfRule>
    <cfRule type="expression" dxfId="450" priority="57" stopIfTrue="1">
      <formula>AND(NOT(ISBLANK(AT$8)),AT37&gt;AT$8)</formula>
    </cfRule>
  </conditionalFormatting>
  <conditionalFormatting sqref="AT41">
    <cfRule type="expression" dxfId="449" priority="66" stopIfTrue="1">
      <formula>AND(NOT(ISBLANK(AT$8)),AT41&lt;AT$9,NOT(ISBLANK(AT41)))</formula>
    </cfRule>
    <cfRule type="expression" dxfId="448" priority="65" stopIfTrue="1">
      <formula>AND(NOT(ISBLANK(AT$8)),AT41&gt;AT$8)</formula>
    </cfRule>
  </conditionalFormatting>
  <conditionalFormatting sqref="AT44">
    <cfRule type="expression" dxfId="447" priority="67" stopIfTrue="1">
      <formula>AND(NOT(ISBLANK(AT$8)),AT44&gt;AT$8)</formula>
    </cfRule>
    <cfRule type="expression" dxfId="446" priority="68" stopIfTrue="1">
      <formula>AND(NOT(ISBLANK(AT$8)),AT44&lt;AT$9,NOT(ISBLANK(AT44)))</formula>
    </cfRule>
  </conditionalFormatting>
  <conditionalFormatting sqref="AV14">
    <cfRule type="expression" dxfId="445" priority="384" stopIfTrue="1">
      <formula>AND(NOT(ISBLANK(AV$8)),AV14&lt;AV$9,NOT(ISBLANK(AV14)))</formula>
    </cfRule>
    <cfRule type="expression" dxfId="444" priority="383" stopIfTrue="1">
      <formula>AND(NOT(ISBLANK(AV$8)),AV14&gt;AV$8)</formula>
    </cfRule>
  </conditionalFormatting>
  <conditionalFormatting sqref="AV16:AV20">
    <cfRule type="expression" dxfId="443" priority="190" stopIfTrue="1">
      <formula>AND(NOT(ISBLANK(AV$8)),AV16&lt;AV$9,NOT(ISBLANK(AV16)))</formula>
    </cfRule>
    <cfRule type="expression" dxfId="442" priority="189" stopIfTrue="1">
      <formula>AND(NOT(ISBLANK(AV$8)),AV16&gt;AV$8)</formula>
    </cfRule>
  </conditionalFormatting>
  <conditionalFormatting sqref="AV24:AV25">
    <cfRule type="expression" dxfId="441" priority="363" stopIfTrue="1">
      <formula>AND(NOT(ISBLANK(AV$8)),AV24&gt;AV$8)</formula>
    </cfRule>
    <cfRule type="expression" dxfId="440" priority="364" stopIfTrue="1">
      <formula>AND(NOT(ISBLANK(AV$8)),AV24&lt;AV$9,NOT(ISBLANK(AV24)))</formula>
    </cfRule>
  </conditionalFormatting>
  <conditionalFormatting sqref="AV27">
    <cfRule type="expression" dxfId="439" priority="187" stopIfTrue="1">
      <formula>AND(NOT(ISBLANK(AV$8)),AV27&gt;AV$8)</formula>
    </cfRule>
    <cfRule type="expression" dxfId="438" priority="188" stopIfTrue="1">
      <formula>AND(NOT(ISBLANK(AV$8)),AV27&lt;AV$9,NOT(ISBLANK(AV27)))</formula>
    </cfRule>
  </conditionalFormatting>
  <conditionalFormatting sqref="AV31:AV32">
    <cfRule type="expression" dxfId="437" priority="185" stopIfTrue="1">
      <formula>AND(NOT(ISBLANK(AV$8)),AV31&gt;AV$8)</formula>
    </cfRule>
    <cfRule type="expression" dxfId="436" priority="186" stopIfTrue="1">
      <formula>AND(NOT(ISBLANK(AV$8)),AV31&lt;AV$9,NOT(ISBLANK(AV31)))</formula>
    </cfRule>
  </conditionalFormatting>
  <conditionalFormatting sqref="AV34">
    <cfRule type="expression" dxfId="435" priority="369" stopIfTrue="1">
      <formula>AND(NOT(ISBLANK(AV$8)),AV34&gt;AV$8)</formula>
    </cfRule>
    <cfRule type="expression" dxfId="434" priority="370" stopIfTrue="1">
      <formula>AND(NOT(ISBLANK(AV$8)),AV34&lt;AV$9,NOT(ISBLANK(AV34)))</formula>
    </cfRule>
  </conditionalFormatting>
  <conditionalFormatting sqref="AV37:AV39">
    <cfRule type="expression" dxfId="433" priority="359" stopIfTrue="1">
      <formula>AND(NOT(ISBLANK(AV$8)),AV37&gt;AV$8)</formula>
    </cfRule>
    <cfRule type="expression" dxfId="432" priority="360" stopIfTrue="1">
      <formula>AND(NOT(ISBLANK(AV$8)),AV37&lt;AV$9,NOT(ISBLANK(AV37)))</formula>
    </cfRule>
  </conditionalFormatting>
  <conditionalFormatting sqref="AV41">
    <cfRule type="expression" dxfId="431" priority="372" stopIfTrue="1">
      <formula>AND(NOT(ISBLANK(AV$8)),AV41&lt;AV$9,NOT(ISBLANK(AV41)))</formula>
    </cfRule>
    <cfRule type="expression" dxfId="430" priority="371" stopIfTrue="1">
      <formula>AND(NOT(ISBLANK(AV$8)),AV41&gt;AV$8)</formula>
    </cfRule>
  </conditionalFormatting>
  <conditionalFormatting sqref="AV44">
    <cfRule type="expression" dxfId="429" priority="374" stopIfTrue="1">
      <formula>AND(NOT(ISBLANK(AV$8)),AV44&lt;AV$9,NOT(ISBLANK(AV44)))</formula>
    </cfRule>
    <cfRule type="expression" dxfId="428" priority="373" stopIfTrue="1">
      <formula>AND(NOT(ISBLANK(AV$8)),AV44&gt;AV$8)</formula>
    </cfRule>
  </conditionalFormatting>
  <conditionalFormatting sqref="BB16:BB18">
    <cfRule type="expression" dxfId="427" priority="257" stopIfTrue="1">
      <formula>AND(NOT(ISBLANK(BB$8)),BB16&gt;BB$8)</formula>
    </cfRule>
    <cfRule type="expression" dxfId="426" priority="258" stopIfTrue="1">
      <formula>AND(NOT(ISBLANK(BB$8)),BB16&lt;BB$9,NOT(ISBLANK(BB16)))</formula>
    </cfRule>
  </conditionalFormatting>
  <conditionalFormatting sqref="BB20">
    <cfRule type="expression" dxfId="425" priority="860" stopIfTrue="1">
      <formula>AND(NOT(ISBLANK(BB$8)),BB20&lt;BB$9,NOT(ISBLANK(BB20)))</formula>
    </cfRule>
    <cfRule type="expression" dxfId="424" priority="859" stopIfTrue="1">
      <formula>AND(NOT(ISBLANK(BB$8)),BB20&gt;BB$8)</formula>
    </cfRule>
  </conditionalFormatting>
  <conditionalFormatting sqref="BD16:BD17">
    <cfRule type="expression" dxfId="423" priority="1006" stopIfTrue="1">
      <formula>AND(NOT(ISBLANK(BD$8)),BD16&lt;BD$9,NOT(ISBLANK(BD16)))</formula>
    </cfRule>
    <cfRule type="expression" dxfId="422" priority="1005" stopIfTrue="1">
      <formula>AND(NOT(ISBLANK(BD$8)),BD16&gt;BD$8)</formula>
    </cfRule>
  </conditionalFormatting>
  <conditionalFormatting sqref="BD20">
    <cfRule type="expression" dxfId="421" priority="858" stopIfTrue="1">
      <formula>AND(NOT(ISBLANK(BD$8)),BD20&lt;BD$9,NOT(ISBLANK(BD20)))</formula>
    </cfRule>
    <cfRule type="expression" dxfId="420" priority="857" stopIfTrue="1">
      <formula>AND(NOT(ISBLANK(BD$8)),BD20&gt;BD$8)</formula>
    </cfRule>
  </conditionalFormatting>
  <conditionalFormatting sqref="BF17:BF18">
    <cfRule type="expression" dxfId="419" priority="259" stopIfTrue="1">
      <formula>AND(NOT(ISBLANK(BF$8)),BF17&gt;BF$8)</formula>
    </cfRule>
    <cfRule type="expression" dxfId="418" priority="260" stopIfTrue="1">
      <formula>AND(NOT(ISBLANK(BF$8)),BF17&lt;BF$9,NOT(ISBLANK(BF17)))</formula>
    </cfRule>
  </conditionalFormatting>
  <conditionalFormatting sqref="BF20">
    <cfRule type="expression" dxfId="417" priority="651" stopIfTrue="1">
      <formula>AND(NOT(ISBLANK(BF$8)),BF20&gt;BF$8)</formula>
    </cfRule>
    <cfRule type="expression" dxfId="416" priority="652" stopIfTrue="1">
      <formula>AND(NOT(ISBLANK(BF$8)),BF20&lt;BF$9,NOT(ISBLANK(BF20)))</formula>
    </cfRule>
  </conditionalFormatting>
  <conditionalFormatting sqref="BJ16:BJ18">
    <cfRule type="expression" dxfId="415" priority="261" stopIfTrue="1">
      <formula>AND(NOT(ISBLANK(BJ$8)),BJ16&gt;BJ$8)</formula>
    </cfRule>
    <cfRule type="expression" dxfId="414" priority="262" stopIfTrue="1">
      <formula>AND(NOT(ISBLANK(BJ$8)),BJ16&lt;BJ$9,NOT(ISBLANK(BJ16)))</formula>
    </cfRule>
  </conditionalFormatting>
  <conditionalFormatting sqref="BJ20">
    <cfRule type="expression" dxfId="413" priority="649" stopIfTrue="1">
      <formula>AND(NOT(ISBLANK(BJ$8)),BJ20&gt;BJ$8)</formula>
    </cfRule>
    <cfRule type="expression" dxfId="412" priority="650" stopIfTrue="1">
      <formula>AND(NOT(ISBLANK(BJ$8)),BJ20&lt;BJ$9,NOT(ISBLANK(BJ20)))</formula>
    </cfRule>
  </conditionalFormatting>
  <conditionalFormatting sqref="BN45">
    <cfRule type="cellIs" dxfId="411" priority="1565" stopIfTrue="1" operator="lessThan">
      <formula>BP$12</formula>
    </cfRule>
  </conditionalFormatting>
  <conditionalFormatting sqref="BP14">
    <cfRule type="expression" dxfId="410" priority="319" stopIfTrue="1">
      <formula>AND(NOT(ISBLANK(BP$8)),BP14&gt;BP$8)</formula>
    </cfRule>
    <cfRule type="expression" dxfId="409" priority="320" stopIfTrue="1">
      <formula>AND(NOT(ISBLANK(BP$8)),BP14&lt;BP$9,NOT(ISBLANK(BP14)))</formula>
    </cfRule>
  </conditionalFormatting>
  <conditionalFormatting sqref="BP16:BP18">
    <cfRule type="expression" dxfId="408" priority="294" stopIfTrue="1">
      <formula>AND(NOT(ISBLANK(BP$8)),BP16&lt;BP$9,NOT(ISBLANK(BP16)))</formula>
    </cfRule>
    <cfRule type="expression" dxfId="407" priority="293" stopIfTrue="1">
      <formula>AND(NOT(ISBLANK(BP$8)),BP16&gt;BP$8)</formula>
    </cfRule>
  </conditionalFormatting>
  <conditionalFormatting sqref="BP20">
    <cfRule type="expression" dxfId="406" priority="302" stopIfTrue="1">
      <formula>AND(NOT(ISBLANK(BP$8)),BP20&lt;BP$9,NOT(ISBLANK(BP20)))</formula>
    </cfRule>
    <cfRule type="expression" dxfId="405" priority="301" stopIfTrue="1">
      <formula>AND(NOT(ISBLANK(BP$8)),BP20&gt;BP$8)</formula>
    </cfRule>
  </conditionalFormatting>
  <conditionalFormatting sqref="BP24:BP25">
    <cfRule type="expression" dxfId="404" priority="299" stopIfTrue="1">
      <formula>AND(NOT(ISBLANK(BP$8)),BP24&gt;BP$8)</formula>
    </cfRule>
    <cfRule type="expression" dxfId="403" priority="300" stopIfTrue="1">
      <formula>AND(NOT(ISBLANK(BP$8)),BP24&lt;BP$9,NOT(ISBLANK(BP24)))</formula>
    </cfRule>
  </conditionalFormatting>
  <conditionalFormatting sqref="BP27">
    <cfRule type="expression" dxfId="402" priority="304" stopIfTrue="1">
      <formula>AND(NOT(ISBLANK(BP$8)),BP27&lt;BP$9,NOT(ISBLANK(BP27)))</formula>
    </cfRule>
    <cfRule type="expression" dxfId="401" priority="303" stopIfTrue="1">
      <formula>AND(NOT(ISBLANK(BP$8)),BP27&gt;BP$8)</formula>
    </cfRule>
  </conditionalFormatting>
  <conditionalFormatting sqref="BP31:BP32">
    <cfRule type="expression" dxfId="400" priority="48" stopIfTrue="1">
      <formula>AND(NOT(ISBLANK(BP$8)),BP31&lt;BP$9,NOT(ISBLANK(BP31)))</formula>
    </cfRule>
    <cfRule type="expression" dxfId="399" priority="47" stopIfTrue="1">
      <formula>AND(NOT(ISBLANK(BP$8)),BP31&gt;BP$8)</formula>
    </cfRule>
  </conditionalFormatting>
  <conditionalFormatting sqref="BP34">
    <cfRule type="expression" dxfId="398" priority="50" stopIfTrue="1">
      <formula>AND(NOT(ISBLANK(BP$8)),BP34&lt;BP$9,NOT(ISBLANK(BP34)))</formula>
    </cfRule>
    <cfRule type="expression" dxfId="397" priority="49" stopIfTrue="1">
      <formula>AND(NOT(ISBLANK(BP$8)),BP34&gt;BP$8)</formula>
    </cfRule>
  </conditionalFormatting>
  <conditionalFormatting sqref="BP37:BP39">
    <cfRule type="expression" dxfId="396" priority="44" stopIfTrue="1">
      <formula>AND(NOT(ISBLANK(BP$8)),BP37&lt;BP$9,NOT(ISBLANK(BP37)))</formula>
    </cfRule>
    <cfRule type="expression" dxfId="395" priority="43" stopIfTrue="1">
      <formula>AND(NOT(ISBLANK(BP$8)),BP37&gt;BP$8)</formula>
    </cfRule>
  </conditionalFormatting>
  <conditionalFormatting sqref="BP41">
    <cfRule type="expression" dxfId="394" priority="52" stopIfTrue="1">
      <formula>AND(NOT(ISBLANK(BP$8)),BP41&lt;BP$9,NOT(ISBLANK(BP41)))</formula>
    </cfRule>
    <cfRule type="expression" dxfId="393" priority="51" stopIfTrue="1">
      <formula>AND(NOT(ISBLANK(BP$8)),BP41&gt;BP$8)</formula>
    </cfRule>
  </conditionalFormatting>
  <conditionalFormatting sqref="BP44">
    <cfRule type="expression" dxfId="392" priority="54" stopIfTrue="1">
      <formula>AND(NOT(ISBLANK(BP$8)),BP44&lt;BP$9,NOT(ISBLANK(BP44)))</formula>
    </cfRule>
    <cfRule type="expression" dxfId="391" priority="53" stopIfTrue="1">
      <formula>AND(NOT(ISBLANK(BP$8)),BP44&gt;BP$8)</formula>
    </cfRule>
  </conditionalFormatting>
  <conditionalFormatting sqref="BP45">
    <cfRule type="cellIs" dxfId="390" priority="1566" stopIfTrue="1" operator="lessThan">
      <formula>#REF!</formula>
    </cfRule>
  </conditionalFormatting>
  <conditionalFormatting sqref="BQ14:BQ44">
    <cfRule type="expression" dxfId="389" priority="1434" stopIfTrue="1">
      <formula>AND(NOT(ISBLANK(BQ$8)),BQ14&lt;BQ$9,NOT(ISBLANK(BQ14)))</formula>
    </cfRule>
    <cfRule type="expression" dxfId="388" priority="1433" stopIfTrue="1">
      <formula>AND(NOT(ISBLANK(BQ$8)),BQ14&gt;BQ$8)</formula>
    </cfRule>
  </conditionalFormatting>
  <conditionalFormatting sqref="BR16:BR18">
    <cfRule type="expression" dxfId="387" priority="263" stopIfTrue="1">
      <formula>AND(NOT(ISBLANK(BR$8)),BR16&gt;BR$8)</formula>
    </cfRule>
    <cfRule type="expression" dxfId="386" priority="264" stopIfTrue="1">
      <formula>AND(NOT(ISBLANK(BR$8)),BR16&lt;BR$9,NOT(ISBLANK(BR16)))</formula>
    </cfRule>
  </conditionalFormatting>
  <conditionalFormatting sqref="BR20">
    <cfRule type="expression" dxfId="385" priority="845" stopIfTrue="1">
      <formula>AND(NOT(ISBLANK(BR$8)),BR20&gt;BR$8)</formula>
    </cfRule>
    <cfRule type="expression" dxfId="384" priority="846" stopIfTrue="1">
      <formula>AND(NOT(ISBLANK(BR$8)),BR20&lt;BR$9,NOT(ISBLANK(BR20)))</formula>
    </cfRule>
  </conditionalFormatting>
  <conditionalFormatting sqref="BS14:BS44">
    <cfRule type="expression" dxfId="383" priority="1417" stopIfTrue="1">
      <formula>AND(NOT(ISBLANK(BS$8)),BS14&gt;BS$8)</formula>
    </cfRule>
    <cfRule type="expression" dxfId="382" priority="1418" stopIfTrue="1">
      <formula>AND(NOT(ISBLANK(BS$8)),BS14&lt;BS$9,NOT(ISBLANK(BS14)))</formula>
    </cfRule>
  </conditionalFormatting>
  <conditionalFormatting sqref="BT14">
    <cfRule type="expression" dxfId="381" priority="352" stopIfTrue="1">
      <formula>AND(NOT(ISBLANK(BT$8)),BT14&lt;BT$9,NOT(ISBLANK(BT14)))</formula>
    </cfRule>
    <cfRule type="expression" dxfId="380" priority="351" stopIfTrue="1">
      <formula>AND(NOT(ISBLANK(BT$8)),BT14&gt;BT$8)</formula>
    </cfRule>
  </conditionalFormatting>
  <conditionalFormatting sqref="BT16:BT18">
    <cfRule type="expression" dxfId="379" priority="326" stopIfTrue="1">
      <formula>AND(NOT(ISBLANK(BT$8)),BT16&lt;BT$9,NOT(ISBLANK(BT16)))</formula>
    </cfRule>
    <cfRule type="expression" dxfId="378" priority="325" stopIfTrue="1">
      <formula>AND(NOT(ISBLANK(BT$8)),BT16&gt;BT$8)</formula>
    </cfRule>
  </conditionalFormatting>
  <conditionalFormatting sqref="BT20">
    <cfRule type="expression" dxfId="377" priority="334" stopIfTrue="1">
      <formula>AND(NOT(ISBLANK(BT$8)),BT20&lt;BT$9,NOT(ISBLANK(BT20)))</formula>
    </cfRule>
    <cfRule type="expression" dxfId="376" priority="333" stopIfTrue="1">
      <formula>AND(NOT(ISBLANK(BT$8)),BT20&gt;BT$8)</formula>
    </cfRule>
  </conditionalFormatting>
  <conditionalFormatting sqref="BT24:BT25">
    <cfRule type="expression" dxfId="375" priority="332" stopIfTrue="1">
      <formula>AND(NOT(ISBLANK(BT$8)),BT24&lt;BT$9,NOT(ISBLANK(BT24)))</formula>
    </cfRule>
    <cfRule type="expression" dxfId="374" priority="331" stopIfTrue="1">
      <formula>AND(NOT(ISBLANK(BT$8)),BT24&gt;BT$8)</formula>
    </cfRule>
  </conditionalFormatting>
  <conditionalFormatting sqref="BT27">
    <cfRule type="expression" dxfId="373" priority="336" stopIfTrue="1">
      <formula>AND(NOT(ISBLANK(BT$8)),BT27&lt;BT$9,NOT(ISBLANK(BT27)))</formula>
    </cfRule>
    <cfRule type="expression" dxfId="372" priority="335" stopIfTrue="1">
      <formula>AND(NOT(ISBLANK(BT$8)),BT27&gt;BT$8)</formula>
    </cfRule>
  </conditionalFormatting>
  <conditionalFormatting sqref="BT31:BT32">
    <cfRule type="expression" dxfId="371" priority="34" stopIfTrue="1">
      <formula>AND(NOT(ISBLANK(BT$8)),BT31&lt;BT$9,NOT(ISBLANK(BT31)))</formula>
    </cfRule>
    <cfRule type="expression" dxfId="370" priority="33" stopIfTrue="1">
      <formula>AND(NOT(ISBLANK(BT$8)),BT31&gt;BT$8)</formula>
    </cfRule>
  </conditionalFormatting>
  <conditionalFormatting sqref="BT34">
    <cfRule type="expression" dxfId="369" priority="36" stopIfTrue="1">
      <formula>AND(NOT(ISBLANK(BT$8)),BT34&lt;BT$9,NOT(ISBLANK(BT34)))</formula>
    </cfRule>
    <cfRule type="expression" dxfId="368" priority="35" stopIfTrue="1">
      <formula>AND(NOT(ISBLANK(BT$8)),BT34&gt;BT$8)</formula>
    </cfRule>
  </conditionalFormatting>
  <conditionalFormatting sqref="BT37:BT39">
    <cfRule type="expression" dxfId="367" priority="30" stopIfTrue="1">
      <formula>AND(NOT(ISBLANK(BT$8)),BT37&lt;BT$9,NOT(ISBLANK(BT37)))</formula>
    </cfRule>
    <cfRule type="expression" dxfId="366" priority="29" stopIfTrue="1">
      <formula>AND(NOT(ISBLANK(BT$8)),BT37&gt;BT$8)</formula>
    </cfRule>
  </conditionalFormatting>
  <conditionalFormatting sqref="BT41">
    <cfRule type="expression" dxfId="365" priority="37" stopIfTrue="1">
      <formula>AND(NOT(ISBLANK(BT$8)),BT41&gt;BT$8)</formula>
    </cfRule>
    <cfRule type="expression" dxfId="364" priority="38" stopIfTrue="1">
      <formula>AND(NOT(ISBLANK(BT$8)),BT41&lt;BT$9,NOT(ISBLANK(BT41)))</formula>
    </cfRule>
  </conditionalFormatting>
  <conditionalFormatting sqref="BT44">
    <cfRule type="expression" dxfId="363" priority="39" stopIfTrue="1">
      <formula>AND(NOT(ISBLANK(BT$8)),BT44&gt;BT$8)</formula>
    </cfRule>
    <cfRule type="expression" dxfId="362" priority="40" stopIfTrue="1">
      <formula>AND(NOT(ISBLANK(BT$8)),BT44&lt;BT$9,NOT(ISBLANK(BT44)))</formula>
    </cfRule>
  </conditionalFormatting>
  <conditionalFormatting sqref="BU14:BU44">
    <cfRule type="expression" dxfId="361" priority="1393" stopIfTrue="1">
      <formula>AND(NOT(ISBLANK(BU$8)),BU14&gt;BU$8)</formula>
    </cfRule>
  </conditionalFormatting>
  <conditionalFormatting sqref="BU25:BU44">
    <cfRule type="expression" dxfId="360" priority="1394" stopIfTrue="1">
      <formula>AND(NOT(ISBLANK(BU$8)),BU25&lt;BU$9,NOT(ISBLANK(BU25)))</formula>
    </cfRule>
  </conditionalFormatting>
  <conditionalFormatting sqref="BU38">
    <cfRule type="expression" dxfId="359" priority="805" stopIfTrue="1">
      <formula>AND(NOT(ISBLANK(BU$8)),BU38&gt;BU$8)</formula>
    </cfRule>
    <cfRule type="expression" dxfId="358" priority="806" stopIfTrue="1">
      <formula>AND(NOT(ISBLANK(BU$8)),BU38&lt;BU$9,NOT(ISBLANK(BU38)))</formula>
    </cfRule>
  </conditionalFormatting>
  <conditionalFormatting sqref="BU17:BV17">
    <cfRule type="expression" dxfId="357" priority="1400" stopIfTrue="1">
      <formula>AND(NOT(ISBLANK(BU$8)),BU17&lt;BU$9,NOT(ISBLANK(BU17)))</formula>
    </cfRule>
  </conditionalFormatting>
  <conditionalFormatting sqref="BU24:BV24">
    <cfRule type="expression" dxfId="356" priority="1398" stopIfTrue="1">
      <formula>AND(NOT(ISBLANK(BU$8)),BU24&lt;BU$9,NOT(ISBLANK(BU24)))</formula>
    </cfRule>
  </conditionalFormatting>
  <conditionalFormatting sqref="BV16">
    <cfRule type="expression" dxfId="355" priority="984" stopIfTrue="1">
      <formula>AND(NOT(ISBLANK(BV$8)),BV16&lt;BV$9,NOT(ISBLANK(BV16)))</formula>
    </cfRule>
  </conditionalFormatting>
  <conditionalFormatting sqref="BV16:BV18">
    <cfRule type="expression" dxfId="354" priority="983" stopIfTrue="1">
      <formula>AND(NOT(ISBLANK(BV$8)),BV16&gt;BV$8)</formula>
    </cfRule>
  </conditionalFormatting>
  <conditionalFormatting sqref="BV18">
    <cfRule type="expression" dxfId="353" priority="1176" stopIfTrue="1">
      <formula>AND(NOT(ISBLANK(BV$8)),BV18&lt;BV$9,NOT(ISBLANK(BV18)))</formula>
    </cfRule>
  </conditionalFormatting>
  <conditionalFormatting sqref="BV20">
    <cfRule type="expression" dxfId="352" priority="836" stopIfTrue="1">
      <formula>AND(NOT(ISBLANK(BV$8)),BV20&lt;BV$9,NOT(ISBLANK(BV20)))</formula>
    </cfRule>
    <cfRule type="expression" dxfId="351" priority="835" stopIfTrue="1">
      <formula>AND(NOT(ISBLANK(BV$8)),BV20&gt;BV$8)</formula>
    </cfRule>
  </conditionalFormatting>
  <conditionalFormatting sqref="BV24:BV25">
    <cfRule type="expression" dxfId="350" priority="749" stopIfTrue="1">
      <formula>AND(NOT(ISBLANK(BV$8)),BV24&gt;BV$8)</formula>
    </cfRule>
  </conditionalFormatting>
  <conditionalFormatting sqref="BV25">
    <cfRule type="expression" dxfId="349" priority="750" stopIfTrue="1">
      <formula>AND(NOT(ISBLANK(BV$8)),BV25&lt;BV$9,NOT(ISBLANK(BV25)))</formula>
    </cfRule>
  </conditionalFormatting>
  <conditionalFormatting sqref="BV27">
    <cfRule type="expression" dxfId="348" priority="834" stopIfTrue="1">
      <formula>AND(NOT(ISBLANK(BV$8)),BV27&lt;BV$9,NOT(ISBLANK(BV27)))</formula>
    </cfRule>
    <cfRule type="expression" dxfId="347" priority="833" stopIfTrue="1">
      <formula>AND(NOT(ISBLANK(BV$8)),BV27&gt;BV$8)</formula>
    </cfRule>
  </conditionalFormatting>
  <conditionalFormatting sqref="BV31:BV32">
    <cfRule type="expression" dxfId="346" priority="20" stopIfTrue="1">
      <formula>AND(NOT(ISBLANK(BV$8)),BV31&lt;BV$9,NOT(ISBLANK(BV31)))</formula>
    </cfRule>
    <cfRule type="expression" dxfId="345" priority="19" stopIfTrue="1">
      <formula>AND(NOT(ISBLANK(BV$8)),BV31&gt;BV$8)</formula>
    </cfRule>
  </conditionalFormatting>
  <conditionalFormatting sqref="BV34">
    <cfRule type="expression" dxfId="344" priority="22" stopIfTrue="1">
      <formula>AND(NOT(ISBLANK(BV$8)),BV34&lt;BV$9,NOT(ISBLANK(BV34)))</formula>
    </cfRule>
    <cfRule type="expression" dxfId="343" priority="21" stopIfTrue="1">
      <formula>AND(NOT(ISBLANK(BV$8)),BV34&gt;BV$8)</formula>
    </cfRule>
  </conditionalFormatting>
  <conditionalFormatting sqref="BV37:BV39">
    <cfRule type="expression" dxfId="342" priority="15" stopIfTrue="1">
      <formula>AND(NOT(ISBLANK(BV$8)),BV37&gt;BV$8)</formula>
    </cfRule>
    <cfRule type="expression" dxfId="341" priority="16" stopIfTrue="1">
      <formula>AND(NOT(ISBLANK(BV$8)),BV37&lt;BV$9,NOT(ISBLANK(BV37)))</formula>
    </cfRule>
  </conditionalFormatting>
  <conditionalFormatting sqref="BV41">
    <cfRule type="expression" dxfId="340" priority="23" stopIfTrue="1">
      <formula>AND(NOT(ISBLANK(BV$8)),BV41&gt;BV$8)</formula>
    </cfRule>
    <cfRule type="expression" dxfId="339" priority="24" stopIfTrue="1">
      <formula>AND(NOT(ISBLANK(BV$8)),BV41&lt;BV$9,NOT(ISBLANK(BV41)))</formula>
    </cfRule>
  </conditionalFormatting>
  <conditionalFormatting sqref="BV44">
    <cfRule type="expression" dxfId="338" priority="25" stopIfTrue="1">
      <formula>AND(NOT(ISBLANK(BV$8)),BV44&gt;BV$8)</formula>
    </cfRule>
    <cfRule type="expression" dxfId="337" priority="26" stopIfTrue="1">
      <formula>AND(NOT(ISBLANK(BV$8)),BV44&lt;BV$9,NOT(ISBLANK(BV44)))</formula>
    </cfRule>
  </conditionalFormatting>
  <conditionalFormatting sqref="BX16:BX18">
    <cfRule type="expression" dxfId="336" priority="284" stopIfTrue="1">
      <formula>AND(NOT(ISBLANK(BX$8)),BX16&lt;BX$9,NOT(ISBLANK(BX16)))</formula>
    </cfRule>
    <cfRule type="expression" dxfId="335" priority="283" stopIfTrue="1">
      <formula>AND(NOT(ISBLANK(BX$8)),BX16&gt;BX$8)</formula>
    </cfRule>
  </conditionalFormatting>
  <conditionalFormatting sqref="BX20">
    <cfRule type="expression" dxfId="334" priority="277" stopIfTrue="1">
      <formula>AND(NOT(ISBLANK(BX$8)),BX20&gt;BX$8)</formula>
    </cfRule>
    <cfRule type="expression" dxfId="333" priority="278" stopIfTrue="1">
      <formula>AND(NOT(ISBLANK(BX$8)),BX20&lt;BX$9,NOT(ISBLANK(BX20)))</formula>
    </cfRule>
  </conditionalFormatting>
  <conditionalFormatting sqref="BX24:BX25">
    <cfRule type="expression" dxfId="332" priority="266" stopIfTrue="1">
      <formula>AND(NOT(ISBLANK(BX$8)),BX24&lt;BX$9,NOT(ISBLANK(BX24)))</formula>
    </cfRule>
    <cfRule type="expression" dxfId="331" priority="265" stopIfTrue="1">
      <formula>AND(NOT(ISBLANK(BX$8)),BX24&gt;BX$8)</formula>
    </cfRule>
  </conditionalFormatting>
  <conditionalFormatting sqref="BX27">
    <cfRule type="expression" dxfId="330" priority="276" stopIfTrue="1">
      <formula>AND(NOT(ISBLANK(BX$8)),BX27&lt;BX$9,NOT(ISBLANK(BX27)))</formula>
    </cfRule>
    <cfRule type="expression" dxfId="329" priority="275" stopIfTrue="1">
      <formula>AND(NOT(ISBLANK(BX$8)),BX27&gt;BX$8)</formula>
    </cfRule>
  </conditionalFormatting>
  <conditionalFormatting sqref="BX31:BX32">
    <cfRule type="expression" dxfId="328" priority="6" stopIfTrue="1">
      <formula>AND(NOT(ISBLANK(BX$8)),BX31&lt;BX$9,NOT(ISBLANK(BX31)))</formula>
    </cfRule>
    <cfRule type="expression" dxfId="327" priority="5" stopIfTrue="1">
      <formula>AND(NOT(ISBLANK(BX$8)),BX31&gt;BX$8)</formula>
    </cfRule>
  </conditionalFormatting>
  <conditionalFormatting sqref="BX34">
    <cfRule type="expression" dxfId="326" priority="7" stopIfTrue="1">
      <formula>AND(NOT(ISBLANK(BX$8)),BX34&gt;BX$8)</formula>
    </cfRule>
    <cfRule type="expression" dxfId="325" priority="8" stopIfTrue="1">
      <formula>AND(NOT(ISBLANK(BX$8)),BX34&lt;BX$9,NOT(ISBLANK(BX34)))</formula>
    </cfRule>
  </conditionalFormatting>
  <conditionalFormatting sqref="BX37:BX39">
    <cfRule type="expression" dxfId="324" priority="2" stopIfTrue="1">
      <formula>AND(NOT(ISBLANK(BX$8)),BX37&lt;BX$9,NOT(ISBLANK(BX37)))</formula>
    </cfRule>
    <cfRule type="expression" dxfId="323" priority="1" stopIfTrue="1">
      <formula>AND(NOT(ISBLANK(BX$8)),BX37&gt;BX$8)</formula>
    </cfRule>
  </conditionalFormatting>
  <conditionalFormatting sqref="BX41">
    <cfRule type="expression" dxfId="322" priority="9" stopIfTrue="1">
      <formula>AND(NOT(ISBLANK(BX$8)),BX41&gt;BX$8)</formula>
    </cfRule>
    <cfRule type="expression" dxfId="321" priority="10" stopIfTrue="1">
      <formula>AND(NOT(ISBLANK(BX$8)),BX41&lt;BX$9,NOT(ISBLANK(BX41)))</formula>
    </cfRule>
  </conditionalFormatting>
  <conditionalFormatting sqref="BX44">
    <cfRule type="expression" dxfId="320" priority="12" stopIfTrue="1">
      <formula>AND(NOT(ISBLANK(BX$8)),BX44&lt;BX$9,NOT(ISBLANK(BX44)))</formula>
    </cfRule>
    <cfRule type="expression" dxfId="319" priority="11" stopIfTrue="1">
      <formula>AND(NOT(ISBLANK(BX$8)),BX44&gt;BX$8)</formula>
    </cfRule>
  </conditionalFormatting>
  <conditionalFormatting sqref="BX45 DV45 DX45 DZ45">
    <cfRule type="cellIs" dxfId="318" priority="1562" stopIfTrue="1" operator="lessThan">
      <formula>BX$11</formula>
    </cfRule>
  </conditionalFormatting>
  <conditionalFormatting sqref="BY14:BY44">
    <cfRule type="expression" dxfId="317" priority="1289" stopIfTrue="1">
      <formula>AND(NOT(ISBLANK(BY$8)),BY14&gt;BY$8)</formula>
    </cfRule>
    <cfRule type="expression" dxfId="316" priority="1290" stopIfTrue="1">
      <formula>AND(NOT(ISBLANK(BY$8)),BY14&lt;BY$9,NOT(ISBLANK(BY14)))</formula>
    </cfRule>
  </conditionalFormatting>
  <conditionalFormatting sqref="BZ17:BZ18">
    <cfRule type="expression" dxfId="315" priority="1159" stopIfTrue="1">
      <formula>AND(NOT(ISBLANK(BZ$8)),BZ17&gt;BZ$8)</formula>
    </cfRule>
  </conditionalFormatting>
  <conditionalFormatting sqref="BZ18">
    <cfRule type="expression" dxfId="314" priority="1160" stopIfTrue="1">
      <formula>AND(NOT(ISBLANK(BZ$8)),BZ18&lt;BZ$9,NOT(ISBLANK(BZ18)))</formula>
    </cfRule>
  </conditionalFormatting>
  <conditionalFormatting sqref="BZ20">
    <cfRule type="expression" dxfId="313" priority="722" stopIfTrue="1">
      <formula>AND(NOT(ISBLANK(BZ$8)),BZ20&lt;BZ$9,NOT(ISBLANK(BZ20)))</formula>
    </cfRule>
    <cfRule type="expression" dxfId="312" priority="721" stopIfTrue="1">
      <formula>AND(NOT(ISBLANK(BZ$8)),BZ20&gt;BZ$8)</formula>
    </cfRule>
  </conditionalFormatting>
  <conditionalFormatting sqref="BZ17:CA17">
    <cfRule type="expression" dxfId="311" priority="1292" stopIfTrue="1">
      <formula>AND(NOT(ISBLANK(BZ$8)),BZ17&lt;BZ$9,NOT(ISBLANK(BZ17)))</formula>
    </cfRule>
  </conditionalFormatting>
  <conditionalFormatting sqref="CA14:CA44">
    <cfRule type="expression" dxfId="310" priority="1291" stopIfTrue="1">
      <formula>AND(NOT(ISBLANK(CA$8)),CA14&gt;CA$8)</formula>
    </cfRule>
  </conditionalFormatting>
  <conditionalFormatting sqref="CB17:CB18">
    <cfRule type="expression" dxfId="309" priority="1157" stopIfTrue="1">
      <formula>AND(NOT(ISBLANK(CB$8)),CB17&gt;CB$8)</formula>
    </cfRule>
  </conditionalFormatting>
  <conditionalFormatting sqref="CB18">
    <cfRule type="expression" dxfId="308" priority="1158" stopIfTrue="1">
      <formula>AND(NOT(ISBLANK(CB$8)),CB18&lt;CB$9,NOT(ISBLANK(CB18)))</formula>
    </cfRule>
  </conditionalFormatting>
  <conditionalFormatting sqref="CB20">
    <cfRule type="expression" dxfId="307" priority="720" stopIfTrue="1">
      <formula>AND(NOT(ISBLANK(CB$8)),CB20&lt;CB$9,NOT(ISBLANK(CB20)))</formula>
    </cfRule>
    <cfRule type="expression" dxfId="306" priority="719" stopIfTrue="1">
      <formula>AND(NOT(ISBLANK(CB$8)),CB20&gt;CB$8)</formula>
    </cfRule>
  </conditionalFormatting>
  <conditionalFormatting sqref="CB17:CC17">
    <cfRule type="expression" dxfId="305" priority="1294" stopIfTrue="1">
      <formula>AND(NOT(ISBLANK(CB$8)),CB17&lt;CB$9,NOT(ISBLANK(CB17)))</formula>
    </cfRule>
  </conditionalFormatting>
  <conditionalFormatting sqref="CC14:CC44">
    <cfRule type="expression" dxfId="304" priority="1293" stopIfTrue="1">
      <formula>AND(NOT(ISBLANK(CC$8)),CC14&gt;CC$8)</formula>
    </cfRule>
  </conditionalFormatting>
  <conditionalFormatting sqref="CD17:CD18">
    <cfRule type="expression" dxfId="303" priority="1155" stopIfTrue="1">
      <formula>AND(NOT(ISBLANK(CD$8)),CD17&gt;CD$8)</formula>
    </cfRule>
  </conditionalFormatting>
  <conditionalFormatting sqref="CD18">
    <cfRule type="expression" dxfId="302" priority="1156" stopIfTrue="1">
      <formula>AND(NOT(ISBLANK(CD$8)),CD18&lt;CD$9,NOT(ISBLANK(CD18)))</formula>
    </cfRule>
  </conditionalFormatting>
  <conditionalFormatting sqref="CD20">
    <cfRule type="expression" dxfId="301" priority="717" stopIfTrue="1">
      <formula>AND(NOT(ISBLANK(CD$8)),CD20&gt;CD$8)</formula>
    </cfRule>
    <cfRule type="expression" dxfId="300" priority="718" stopIfTrue="1">
      <formula>AND(NOT(ISBLANK(CD$8)),CD20&lt;CD$9,NOT(ISBLANK(CD20)))</formula>
    </cfRule>
  </conditionalFormatting>
  <conditionalFormatting sqref="CD17:CE17">
    <cfRule type="expression" dxfId="299" priority="1296" stopIfTrue="1">
      <formula>AND(NOT(ISBLANK(CD$8)),CD17&lt;CD$9,NOT(ISBLANK(CD17)))</formula>
    </cfRule>
  </conditionalFormatting>
  <conditionalFormatting sqref="CE14:CE44">
    <cfRule type="expression" dxfId="298" priority="1295" stopIfTrue="1">
      <formula>AND(NOT(ISBLANK(CE$8)),CE14&gt;CE$8)</formula>
    </cfRule>
  </conditionalFormatting>
  <conditionalFormatting sqref="CF17:CF18">
    <cfRule type="expression" dxfId="297" priority="1153" stopIfTrue="1">
      <formula>AND(NOT(ISBLANK(CF$8)),CF17&gt;CF$8)</formula>
    </cfRule>
  </conditionalFormatting>
  <conditionalFormatting sqref="CF18">
    <cfRule type="expression" dxfId="296" priority="1154" stopIfTrue="1">
      <formula>AND(NOT(ISBLANK(CF$8)),CF18&lt;CF$9,NOT(ISBLANK(CF18)))</formula>
    </cfRule>
  </conditionalFormatting>
  <conditionalFormatting sqref="CF20">
    <cfRule type="expression" dxfId="295" priority="715" stopIfTrue="1">
      <formula>AND(NOT(ISBLANK(CF$8)),CF20&gt;CF$8)</formula>
    </cfRule>
    <cfRule type="expression" dxfId="294" priority="716" stopIfTrue="1">
      <formula>AND(NOT(ISBLANK(CF$8)),CF20&lt;CF$9,NOT(ISBLANK(CF20)))</formula>
    </cfRule>
  </conditionalFormatting>
  <conditionalFormatting sqref="CF17:CG17">
    <cfRule type="expression" dxfId="293" priority="1298" stopIfTrue="1">
      <formula>AND(NOT(ISBLANK(CF$8)),CF17&lt;CF$9,NOT(ISBLANK(CF17)))</formula>
    </cfRule>
  </conditionalFormatting>
  <conditionalFormatting sqref="CG14:CG44">
    <cfRule type="expression" dxfId="292" priority="1297" stopIfTrue="1">
      <formula>AND(NOT(ISBLANK(CG$8)),CG14&gt;CG$8)</formula>
    </cfRule>
  </conditionalFormatting>
  <conditionalFormatting sqref="CH17:CH18">
    <cfRule type="expression" dxfId="291" priority="1151" stopIfTrue="1">
      <formula>AND(NOT(ISBLANK(CH$8)),CH17&gt;CH$8)</formula>
    </cfRule>
  </conditionalFormatting>
  <conditionalFormatting sqref="CH18">
    <cfRule type="expression" dxfId="290" priority="1152" stopIfTrue="1">
      <formula>AND(NOT(ISBLANK(CH$8)),CH18&lt;CH$9,NOT(ISBLANK(CH18)))</formula>
    </cfRule>
  </conditionalFormatting>
  <conditionalFormatting sqref="CH20">
    <cfRule type="expression" dxfId="289" priority="713" stopIfTrue="1">
      <formula>AND(NOT(ISBLANK(CH$8)),CH20&gt;CH$8)</formula>
    </cfRule>
    <cfRule type="expression" dxfId="288" priority="714" stopIfTrue="1">
      <formula>AND(NOT(ISBLANK(CH$8)),CH20&lt;CH$9,NOT(ISBLANK(CH20)))</formula>
    </cfRule>
  </conditionalFormatting>
  <conditionalFormatting sqref="CH17:CI17">
    <cfRule type="expression" dxfId="287" priority="1300" stopIfTrue="1">
      <formula>AND(NOT(ISBLANK(CH$8)),CH17&lt;CH$9,NOT(ISBLANK(CH17)))</formula>
    </cfRule>
  </conditionalFormatting>
  <conditionalFormatting sqref="CI14:CI44">
    <cfRule type="expression" dxfId="286" priority="1299" stopIfTrue="1">
      <formula>AND(NOT(ISBLANK(CI$8)),CI14&gt;CI$8)</formula>
    </cfRule>
  </conditionalFormatting>
  <conditionalFormatting sqref="CJ17:CJ18">
    <cfRule type="expression" dxfId="285" priority="1149" stopIfTrue="1">
      <formula>AND(NOT(ISBLANK(CJ$8)),CJ17&gt;CJ$8)</formula>
    </cfRule>
  </conditionalFormatting>
  <conditionalFormatting sqref="CJ18">
    <cfRule type="expression" dxfId="284" priority="1150" stopIfTrue="1">
      <formula>AND(NOT(ISBLANK(CJ$8)),CJ18&lt;CJ$9,NOT(ISBLANK(CJ18)))</formula>
    </cfRule>
  </conditionalFormatting>
  <conditionalFormatting sqref="CJ20">
    <cfRule type="expression" dxfId="283" priority="711" stopIfTrue="1">
      <formula>AND(NOT(ISBLANK(CJ$8)),CJ20&gt;CJ$8)</formula>
    </cfRule>
    <cfRule type="expression" dxfId="282" priority="712" stopIfTrue="1">
      <formula>AND(NOT(ISBLANK(CJ$8)),CJ20&lt;CJ$9,NOT(ISBLANK(CJ20)))</formula>
    </cfRule>
  </conditionalFormatting>
  <conditionalFormatting sqref="CJ17:CK17">
    <cfRule type="expression" dxfId="281" priority="1302" stopIfTrue="1">
      <formula>AND(NOT(ISBLANK(CJ$8)),CJ17&lt;CJ$9,NOT(ISBLANK(CJ17)))</formula>
    </cfRule>
  </conditionalFormatting>
  <conditionalFormatting sqref="CK14:CK44">
    <cfRule type="expression" dxfId="280" priority="1301" stopIfTrue="1">
      <formula>AND(NOT(ISBLANK(CK$8)),CK14&gt;CK$8)</formula>
    </cfRule>
  </conditionalFormatting>
  <conditionalFormatting sqref="CL17:CL18">
    <cfRule type="expression" dxfId="279" priority="1147" stopIfTrue="1">
      <formula>AND(NOT(ISBLANK(CL$8)),CL17&gt;CL$8)</formula>
    </cfRule>
  </conditionalFormatting>
  <conditionalFormatting sqref="CL18">
    <cfRule type="expression" dxfId="278" priority="1148" stopIfTrue="1">
      <formula>AND(NOT(ISBLANK(CL$8)),CL18&lt;CL$9,NOT(ISBLANK(CL18)))</formula>
    </cfRule>
  </conditionalFormatting>
  <conditionalFormatting sqref="CL20">
    <cfRule type="expression" dxfId="277" priority="710" stopIfTrue="1">
      <formula>AND(NOT(ISBLANK(CL$8)),CL20&lt;CL$9,NOT(ISBLANK(CL20)))</formula>
    </cfRule>
    <cfRule type="expression" dxfId="276" priority="709" stopIfTrue="1">
      <formula>AND(NOT(ISBLANK(CL$8)),CL20&gt;CL$8)</formula>
    </cfRule>
  </conditionalFormatting>
  <conditionalFormatting sqref="CL17:CM17">
    <cfRule type="expression" dxfId="275" priority="1304" stopIfTrue="1">
      <formula>AND(NOT(ISBLANK(CL$8)),CL17&lt;CL$9,NOT(ISBLANK(CL17)))</formula>
    </cfRule>
  </conditionalFormatting>
  <conditionalFormatting sqref="CM14:CM44">
    <cfRule type="expression" dxfId="274" priority="1303" stopIfTrue="1">
      <formula>AND(NOT(ISBLANK(CM$8)),CM14&gt;CM$8)</formula>
    </cfRule>
  </conditionalFormatting>
  <conditionalFormatting sqref="CN17:CN18">
    <cfRule type="expression" dxfId="273" priority="1145" stopIfTrue="1">
      <formula>AND(NOT(ISBLANK(CN$8)),CN17&gt;CN$8)</formula>
    </cfRule>
  </conditionalFormatting>
  <conditionalFormatting sqref="CN18">
    <cfRule type="expression" dxfId="272" priority="1146" stopIfTrue="1">
      <formula>AND(NOT(ISBLANK(CN$8)),CN18&lt;CN$9,NOT(ISBLANK(CN18)))</formula>
    </cfRule>
  </conditionalFormatting>
  <conditionalFormatting sqref="CN20">
    <cfRule type="expression" dxfId="271" priority="708" stopIfTrue="1">
      <formula>AND(NOT(ISBLANK(CN$8)),CN20&lt;CN$9,NOT(ISBLANK(CN20)))</formula>
    </cfRule>
    <cfRule type="expression" dxfId="270" priority="707" stopIfTrue="1">
      <formula>AND(NOT(ISBLANK(CN$8)),CN20&gt;CN$8)</formula>
    </cfRule>
  </conditionalFormatting>
  <conditionalFormatting sqref="CN17:CO17">
    <cfRule type="expression" dxfId="269" priority="1306" stopIfTrue="1">
      <formula>AND(NOT(ISBLANK(CN$8)),CN17&lt;CN$9,NOT(ISBLANK(CN17)))</formula>
    </cfRule>
  </conditionalFormatting>
  <conditionalFormatting sqref="CO14:CO44">
    <cfRule type="expression" dxfId="268" priority="1305" stopIfTrue="1">
      <formula>AND(NOT(ISBLANK(CO$8)),CO14&gt;CO$8)</formula>
    </cfRule>
  </conditionalFormatting>
  <conditionalFormatting sqref="CP17:CP18">
    <cfRule type="expression" dxfId="267" priority="1143" stopIfTrue="1">
      <formula>AND(NOT(ISBLANK(CP$8)),CP17&gt;CP$8)</formula>
    </cfRule>
  </conditionalFormatting>
  <conditionalFormatting sqref="CP18">
    <cfRule type="expression" dxfId="266" priority="1144" stopIfTrue="1">
      <formula>AND(NOT(ISBLANK(CP$8)),CP18&lt;CP$9,NOT(ISBLANK(CP18)))</formula>
    </cfRule>
  </conditionalFormatting>
  <conditionalFormatting sqref="CP20">
    <cfRule type="expression" dxfId="265" priority="706" stopIfTrue="1">
      <formula>AND(NOT(ISBLANK(CP$8)),CP20&lt;CP$9,NOT(ISBLANK(CP20)))</formula>
    </cfRule>
    <cfRule type="expression" dxfId="264" priority="705" stopIfTrue="1">
      <formula>AND(NOT(ISBLANK(CP$8)),CP20&gt;CP$8)</formula>
    </cfRule>
  </conditionalFormatting>
  <conditionalFormatting sqref="CP17:CQ17">
    <cfRule type="expression" dxfId="263" priority="1308" stopIfTrue="1">
      <formula>AND(NOT(ISBLANK(CP$8)),CP17&lt;CP$9,NOT(ISBLANK(CP17)))</formula>
    </cfRule>
  </conditionalFormatting>
  <conditionalFormatting sqref="CQ14:CQ44">
    <cfRule type="expression" dxfId="262" priority="1307" stopIfTrue="1">
      <formula>AND(NOT(ISBLANK(CQ$8)),CQ14&gt;CQ$8)</formula>
    </cfRule>
  </conditionalFormatting>
  <conditionalFormatting sqref="CR17:CR18">
    <cfRule type="expression" dxfId="261" priority="1141" stopIfTrue="1">
      <formula>AND(NOT(ISBLANK(CR$8)),CR17&gt;CR$8)</formula>
    </cfRule>
  </conditionalFormatting>
  <conditionalFormatting sqref="CR18">
    <cfRule type="expression" dxfId="260" priority="1142" stopIfTrue="1">
      <formula>AND(NOT(ISBLANK(CR$8)),CR18&lt;CR$9,NOT(ISBLANK(CR18)))</formula>
    </cfRule>
  </conditionalFormatting>
  <conditionalFormatting sqref="CR20">
    <cfRule type="expression" dxfId="259" priority="704" stopIfTrue="1">
      <formula>AND(NOT(ISBLANK(CR$8)),CR20&lt;CR$9,NOT(ISBLANK(CR20)))</formula>
    </cfRule>
    <cfRule type="expression" dxfId="258" priority="703" stopIfTrue="1">
      <formula>AND(NOT(ISBLANK(CR$8)),CR20&gt;CR$8)</formula>
    </cfRule>
  </conditionalFormatting>
  <conditionalFormatting sqref="CR17:CS17">
    <cfRule type="expression" dxfId="257" priority="1310" stopIfTrue="1">
      <formula>AND(NOT(ISBLANK(CR$8)),CR17&lt;CR$9,NOT(ISBLANK(CR17)))</formula>
    </cfRule>
  </conditionalFormatting>
  <conditionalFormatting sqref="CS14:CS44">
    <cfRule type="expression" dxfId="256" priority="1309" stopIfTrue="1">
      <formula>AND(NOT(ISBLANK(CS$8)),CS14&gt;CS$8)</formula>
    </cfRule>
  </conditionalFormatting>
  <conditionalFormatting sqref="CT17:CT18">
    <cfRule type="expression" dxfId="255" priority="1139" stopIfTrue="1">
      <formula>AND(NOT(ISBLANK(CT$8)),CT17&gt;CT$8)</formula>
    </cfRule>
  </conditionalFormatting>
  <conditionalFormatting sqref="CT18">
    <cfRule type="expression" dxfId="254" priority="1140" stopIfTrue="1">
      <formula>AND(NOT(ISBLANK(CT$8)),CT18&lt;CT$9,NOT(ISBLANK(CT18)))</formula>
    </cfRule>
  </conditionalFormatting>
  <conditionalFormatting sqref="CT20">
    <cfRule type="expression" dxfId="253" priority="702" stopIfTrue="1">
      <formula>AND(NOT(ISBLANK(CT$8)),CT20&lt;CT$9,NOT(ISBLANK(CT20)))</formula>
    </cfRule>
    <cfRule type="expression" dxfId="252" priority="701" stopIfTrue="1">
      <formula>AND(NOT(ISBLANK(CT$8)),CT20&gt;CT$8)</formula>
    </cfRule>
  </conditionalFormatting>
  <conditionalFormatting sqref="CT17:CU17">
    <cfRule type="expression" dxfId="251" priority="1312" stopIfTrue="1">
      <formula>AND(NOT(ISBLANK(CT$8)),CT17&lt;CT$9,NOT(ISBLANK(CT17)))</formula>
    </cfRule>
  </conditionalFormatting>
  <conditionalFormatting sqref="CU14:CU44">
    <cfRule type="expression" dxfId="250" priority="1311" stopIfTrue="1">
      <formula>AND(NOT(ISBLANK(CU$8)),CU14&gt;CU$8)</formula>
    </cfRule>
  </conditionalFormatting>
  <conditionalFormatting sqref="CV17:CV18">
    <cfRule type="expression" dxfId="249" priority="1137" stopIfTrue="1">
      <formula>AND(NOT(ISBLANK(CV$8)),CV17&gt;CV$8)</formula>
    </cfRule>
  </conditionalFormatting>
  <conditionalFormatting sqref="CV18">
    <cfRule type="expression" dxfId="248" priority="1138" stopIfTrue="1">
      <formula>AND(NOT(ISBLANK(CV$8)),CV18&lt;CV$9,NOT(ISBLANK(CV18)))</formula>
    </cfRule>
  </conditionalFormatting>
  <conditionalFormatting sqref="CV20">
    <cfRule type="expression" dxfId="247" priority="699" stopIfTrue="1">
      <formula>AND(NOT(ISBLANK(CV$8)),CV20&gt;CV$8)</formula>
    </cfRule>
    <cfRule type="expression" dxfId="246" priority="700" stopIfTrue="1">
      <formula>AND(NOT(ISBLANK(CV$8)),CV20&lt;CV$9,NOT(ISBLANK(CV20)))</formula>
    </cfRule>
  </conditionalFormatting>
  <conditionalFormatting sqref="CV17:CW17">
    <cfRule type="expression" dxfId="245" priority="1314" stopIfTrue="1">
      <formula>AND(NOT(ISBLANK(CV$8)),CV17&lt;CV$9,NOT(ISBLANK(CV17)))</formula>
    </cfRule>
  </conditionalFormatting>
  <conditionalFormatting sqref="CW14:CW44">
    <cfRule type="expression" dxfId="244" priority="1313" stopIfTrue="1">
      <formula>AND(NOT(ISBLANK(CW$8)),CW14&gt;CW$8)</formula>
    </cfRule>
  </conditionalFormatting>
  <conditionalFormatting sqref="CX17:CX18">
    <cfRule type="expression" dxfId="243" priority="1135" stopIfTrue="1">
      <formula>AND(NOT(ISBLANK(CX$8)),CX17&gt;CX$8)</formula>
    </cfRule>
  </conditionalFormatting>
  <conditionalFormatting sqref="CX18">
    <cfRule type="expression" dxfId="242" priority="1136" stopIfTrue="1">
      <formula>AND(NOT(ISBLANK(CX$8)),CX18&lt;CX$9,NOT(ISBLANK(CX18)))</formula>
    </cfRule>
  </conditionalFormatting>
  <conditionalFormatting sqref="CX20">
    <cfRule type="expression" dxfId="241" priority="697" stopIfTrue="1">
      <formula>AND(NOT(ISBLANK(CX$8)),CX20&gt;CX$8)</formula>
    </cfRule>
    <cfRule type="expression" dxfId="240" priority="698" stopIfTrue="1">
      <formula>AND(NOT(ISBLANK(CX$8)),CX20&lt;CX$9,NOT(ISBLANK(CX20)))</formula>
    </cfRule>
  </conditionalFormatting>
  <conditionalFormatting sqref="CX17:CY17">
    <cfRule type="expression" dxfId="239" priority="1316" stopIfTrue="1">
      <formula>AND(NOT(ISBLANK(CX$8)),CX17&lt;CX$9,NOT(ISBLANK(CX17)))</formula>
    </cfRule>
  </conditionalFormatting>
  <conditionalFormatting sqref="CY14:CY44">
    <cfRule type="expression" dxfId="238" priority="1315" stopIfTrue="1">
      <formula>AND(NOT(ISBLANK(CY$8)),CY14&gt;CY$8)</formula>
    </cfRule>
  </conditionalFormatting>
  <conditionalFormatting sqref="CZ17:CZ18">
    <cfRule type="expression" dxfId="237" priority="1133" stopIfTrue="1">
      <formula>AND(NOT(ISBLANK(CZ$8)),CZ17&gt;CZ$8)</formula>
    </cfRule>
  </conditionalFormatting>
  <conditionalFormatting sqref="CZ18">
    <cfRule type="expression" dxfId="236" priority="1134" stopIfTrue="1">
      <formula>AND(NOT(ISBLANK(CZ$8)),CZ18&lt;CZ$9,NOT(ISBLANK(CZ18)))</formula>
    </cfRule>
  </conditionalFormatting>
  <conditionalFormatting sqref="CZ20">
    <cfRule type="expression" dxfId="235" priority="695" stopIfTrue="1">
      <formula>AND(NOT(ISBLANK(CZ$8)),CZ20&gt;CZ$8)</formula>
    </cfRule>
    <cfRule type="expression" dxfId="234" priority="696" stopIfTrue="1">
      <formula>AND(NOT(ISBLANK(CZ$8)),CZ20&lt;CZ$9,NOT(ISBLANK(CZ20)))</formula>
    </cfRule>
  </conditionalFormatting>
  <conditionalFormatting sqref="CZ17:DA17">
    <cfRule type="expression" dxfId="233" priority="1318" stopIfTrue="1">
      <formula>AND(NOT(ISBLANK(CZ$8)),CZ17&lt;CZ$9,NOT(ISBLANK(CZ17)))</formula>
    </cfRule>
  </conditionalFormatting>
  <conditionalFormatting sqref="DA14:DA44">
    <cfRule type="expression" dxfId="232" priority="1317" stopIfTrue="1">
      <formula>AND(NOT(ISBLANK(DA$8)),DA14&gt;DA$8)</formula>
    </cfRule>
  </conditionalFormatting>
  <conditionalFormatting sqref="DB17:DB18">
    <cfRule type="expression" dxfId="231" priority="1131" stopIfTrue="1">
      <formula>AND(NOT(ISBLANK(DB$8)),DB17&gt;DB$8)</formula>
    </cfRule>
  </conditionalFormatting>
  <conditionalFormatting sqref="DB18">
    <cfRule type="expression" dxfId="230" priority="1132" stopIfTrue="1">
      <formula>AND(NOT(ISBLANK(DB$8)),DB18&lt;DB$9,NOT(ISBLANK(DB18)))</formula>
    </cfRule>
  </conditionalFormatting>
  <conditionalFormatting sqref="DB20">
    <cfRule type="expression" dxfId="229" priority="694" stopIfTrue="1">
      <formula>AND(NOT(ISBLANK(DB$8)),DB20&lt;DB$9,NOT(ISBLANK(DB20)))</formula>
    </cfRule>
    <cfRule type="expression" dxfId="228" priority="693" stopIfTrue="1">
      <formula>AND(NOT(ISBLANK(DB$8)),DB20&gt;DB$8)</formula>
    </cfRule>
  </conditionalFormatting>
  <conditionalFormatting sqref="DB17:DC17">
    <cfRule type="expression" dxfId="227" priority="1320" stopIfTrue="1">
      <formula>AND(NOT(ISBLANK(DB$8)),DB17&lt;DB$9,NOT(ISBLANK(DB17)))</formula>
    </cfRule>
  </conditionalFormatting>
  <conditionalFormatting sqref="DC14:DC44">
    <cfRule type="expression" dxfId="226" priority="1319" stopIfTrue="1">
      <formula>AND(NOT(ISBLANK(DC$8)),DC14&gt;DC$8)</formula>
    </cfRule>
  </conditionalFormatting>
  <conditionalFormatting sqref="DD17:DD18">
    <cfRule type="expression" dxfId="225" priority="1129" stopIfTrue="1">
      <formula>AND(NOT(ISBLANK(DD$8)),DD17&gt;DD$8)</formula>
    </cfRule>
  </conditionalFormatting>
  <conditionalFormatting sqref="DD18">
    <cfRule type="expression" dxfId="224" priority="1130" stopIfTrue="1">
      <formula>AND(NOT(ISBLANK(DD$8)),DD18&lt;DD$9,NOT(ISBLANK(DD18)))</formula>
    </cfRule>
  </conditionalFormatting>
  <conditionalFormatting sqref="DD20">
    <cfRule type="expression" dxfId="223" priority="691" stopIfTrue="1">
      <formula>AND(NOT(ISBLANK(DD$8)),DD20&gt;DD$8)</formula>
    </cfRule>
    <cfRule type="expression" dxfId="222" priority="692" stopIfTrue="1">
      <formula>AND(NOT(ISBLANK(DD$8)),DD20&lt;DD$9,NOT(ISBLANK(DD20)))</formula>
    </cfRule>
  </conditionalFormatting>
  <conditionalFormatting sqref="DD17:DE17">
    <cfRule type="expression" dxfId="221" priority="1322" stopIfTrue="1">
      <formula>AND(NOT(ISBLANK(DD$8)),DD17&lt;DD$9,NOT(ISBLANK(DD17)))</formula>
    </cfRule>
  </conditionalFormatting>
  <conditionalFormatting sqref="DE14:DE44">
    <cfRule type="expression" dxfId="220" priority="1321" stopIfTrue="1">
      <formula>AND(NOT(ISBLANK(DE$8)),DE14&gt;DE$8)</formula>
    </cfRule>
  </conditionalFormatting>
  <conditionalFormatting sqref="DF17:DF18">
    <cfRule type="expression" dxfId="219" priority="1127" stopIfTrue="1">
      <formula>AND(NOT(ISBLANK(DF$8)),DF17&gt;DF$8)</formula>
    </cfRule>
  </conditionalFormatting>
  <conditionalFormatting sqref="DF18">
    <cfRule type="expression" dxfId="218" priority="1128" stopIfTrue="1">
      <formula>AND(NOT(ISBLANK(DF$8)),DF18&lt;DF$9,NOT(ISBLANK(DF18)))</formula>
    </cfRule>
  </conditionalFormatting>
  <conditionalFormatting sqref="DF20">
    <cfRule type="expression" dxfId="217" priority="690" stopIfTrue="1">
      <formula>AND(NOT(ISBLANK(DF$8)),DF20&lt;DF$9,NOT(ISBLANK(DF20)))</formula>
    </cfRule>
    <cfRule type="expression" dxfId="216" priority="689" stopIfTrue="1">
      <formula>AND(NOT(ISBLANK(DF$8)),DF20&gt;DF$8)</formula>
    </cfRule>
  </conditionalFormatting>
  <conditionalFormatting sqref="DF17:DG17">
    <cfRule type="expression" dxfId="215" priority="1324" stopIfTrue="1">
      <formula>AND(NOT(ISBLANK(DF$8)),DF17&lt;DF$9,NOT(ISBLANK(DF17)))</formula>
    </cfRule>
  </conditionalFormatting>
  <conditionalFormatting sqref="DG14:DG44">
    <cfRule type="expression" dxfId="214" priority="1323" stopIfTrue="1">
      <formula>AND(NOT(ISBLANK(DG$8)),DG14&gt;DG$8)</formula>
    </cfRule>
  </conditionalFormatting>
  <conditionalFormatting sqref="DH17:DH18">
    <cfRule type="expression" dxfId="213" priority="1125" stopIfTrue="1">
      <formula>AND(NOT(ISBLANK(DH$8)),DH17&gt;DH$8)</formula>
    </cfRule>
  </conditionalFormatting>
  <conditionalFormatting sqref="DH18">
    <cfRule type="expression" dxfId="212" priority="1126" stopIfTrue="1">
      <formula>AND(NOT(ISBLANK(DH$8)),DH18&lt;DH$9,NOT(ISBLANK(DH18)))</formula>
    </cfRule>
  </conditionalFormatting>
  <conditionalFormatting sqref="DH20">
    <cfRule type="expression" dxfId="211" priority="688" stopIfTrue="1">
      <formula>AND(NOT(ISBLANK(DH$8)),DH20&lt;DH$9,NOT(ISBLANK(DH20)))</formula>
    </cfRule>
    <cfRule type="expression" dxfId="210" priority="687" stopIfTrue="1">
      <formula>AND(NOT(ISBLANK(DH$8)),DH20&gt;DH$8)</formula>
    </cfRule>
  </conditionalFormatting>
  <conditionalFormatting sqref="DH17:DI17">
    <cfRule type="expression" dxfId="209" priority="1326" stopIfTrue="1">
      <formula>AND(NOT(ISBLANK(DH$8)),DH17&lt;DH$9,NOT(ISBLANK(DH17)))</formula>
    </cfRule>
  </conditionalFormatting>
  <conditionalFormatting sqref="DI14:DI44">
    <cfRule type="expression" dxfId="208" priority="1325" stopIfTrue="1">
      <formula>AND(NOT(ISBLANK(DI$8)),DI14&gt;DI$8)</formula>
    </cfRule>
  </conditionalFormatting>
  <conditionalFormatting sqref="DJ17:DJ18">
    <cfRule type="expression" dxfId="207" priority="1123" stopIfTrue="1">
      <formula>AND(NOT(ISBLANK(DJ$8)),DJ17&gt;DJ$8)</formula>
    </cfRule>
  </conditionalFormatting>
  <conditionalFormatting sqref="DJ18">
    <cfRule type="expression" dxfId="206" priority="1124" stopIfTrue="1">
      <formula>AND(NOT(ISBLANK(DJ$8)),DJ18&lt;DJ$9,NOT(ISBLANK(DJ18)))</formula>
    </cfRule>
  </conditionalFormatting>
  <conditionalFormatting sqref="DJ20">
    <cfRule type="expression" dxfId="205" priority="686" stopIfTrue="1">
      <formula>AND(NOT(ISBLANK(DJ$8)),DJ20&lt;DJ$9,NOT(ISBLANK(DJ20)))</formula>
    </cfRule>
    <cfRule type="expression" dxfId="204" priority="685" stopIfTrue="1">
      <formula>AND(NOT(ISBLANK(DJ$8)),DJ20&gt;DJ$8)</formula>
    </cfRule>
  </conditionalFormatting>
  <conditionalFormatting sqref="DJ17:DK17">
    <cfRule type="expression" dxfId="203" priority="1328" stopIfTrue="1">
      <formula>AND(NOT(ISBLANK(DJ$8)),DJ17&lt;DJ$9,NOT(ISBLANK(DJ17)))</formula>
    </cfRule>
  </conditionalFormatting>
  <conditionalFormatting sqref="DK14:DK44">
    <cfRule type="expression" dxfId="202" priority="1327" stopIfTrue="1">
      <formula>AND(NOT(ISBLANK(DK$8)),DK14&gt;DK$8)</formula>
    </cfRule>
  </conditionalFormatting>
  <conditionalFormatting sqref="DL17:DL18">
    <cfRule type="expression" dxfId="201" priority="1121" stopIfTrue="1">
      <formula>AND(NOT(ISBLANK(DL$8)),DL17&gt;DL$8)</formula>
    </cfRule>
  </conditionalFormatting>
  <conditionalFormatting sqref="DL18">
    <cfRule type="expression" dxfId="200" priority="1122" stopIfTrue="1">
      <formula>AND(NOT(ISBLANK(DL$8)),DL18&lt;DL$9,NOT(ISBLANK(DL18)))</formula>
    </cfRule>
  </conditionalFormatting>
  <conditionalFormatting sqref="DL20">
    <cfRule type="expression" dxfId="199" priority="684" stopIfTrue="1">
      <formula>AND(NOT(ISBLANK(DL$8)),DL20&lt;DL$9,NOT(ISBLANK(DL20)))</formula>
    </cfRule>
    <cfRule type="expression" dxfId="198" priority="683" stopIfTrue="1">
      <formula>AND(NOT(ISBLANK(DL$8)),DL20&gt;DL$8)</formula>
    </cfRule>
  </conditionalFormatting>
  <conditionalFormatting sqref="DL17:DM17">
    <cfRule type="expression" dxfId="197" priority="1330" stopIfTrue="1">
      <formula>AND(NOT(ISBLANK(DL$8)),DL17&lt;DL$9,NOT(ISBLANK(DL17)))</formula>
    </cfRule>
  </conditionalFormatting>
  <conditionalFormatting sqref="DM14:DM44">
    <cfRule type="expression" dxfId="196" priority="1329" stopIfTrue="1">
      <formula>AND(NOT(ISBLANK(DM$8)),DM14&gt;DM$8)</formula>
    </cfRule>
  </conditionalFormatting>
  <conditionalFormatting sqref="DN17:DN18">
    <cfRule type="expression" dxfId="195" priority="1119" stopIfTrue="1">
      <formula>AND(NOT(ISBLANK(DN$8)),DN17&gt;DN$8)</formula>
    </cfRule>
  </conditionalFormatting>
  <conditionalFormatting sqref="DN18">
    <cfRule type="expression" dxfId="194" priority="1120" stopIfTrue="1">
      <formula>AND(NOT(ISBLANK(DN$8)),DN18&lt;DN$9,NOT(ISBLANK(DN18)))</formula>
    </cfRule>
  </conditionalFormatting>
  <conditionalFormatting sqref="DN20">
    <cfRule type="expression" dxfId="193" priority="682" stopIfTrue="1">
      <formula>AND(NOT(ISBLANK(DN$8)),DN20&lt;DN$9,NOT(ISBLANK(DN20)))</formula>
    </cfRule>
    <cfRule type="expression" dxfId="192" priority="681" stopIfTrue="1">
      <formula>AND(NOT(ISBLANK(DN$8)),DN20&gt;DN$8)</formula>
    </cfRule>
  </conditionalFormatting>
  <conditionalFormatting sqref="DN17:DO17">
    <cfRule type="expression" dxfId="191" priority="1332" stopIfTrue="1">
      <formula>AND(NOT(ISBLANK(DN$8)),DN17&lt;DN$9,NOT(ISBLANK(DN17)))</formula>
    </cfRule>
  </conditionalFormatting>
  <conditionalFormatting sqref="DO14:DO44">
    <cfRule type="expression" dxfId="190" priority="1331" stopIfTrue="1">
      <formula>AND(NOT(ISBLANK(DO$8)),DO14&gt;DO$8)</formula>
    </cfRule>
  </conditionalFormatting>
  <conditionalFormatting sqref="DP17:DP18">
    <cfRule type="expression" dxfId="189" priority="1117" stopIfTrue="1">
      <formula>AND(NOT(ISBLANK(DP$8)),DP17&gt;DP$8)</formula>
    </cfRule>
  </conditionalFormatting>
  <conditionalFormatting sqref="DP18">
    <cfRule type="expression" dxfId="188" priority="1118" stopIfTrue="1">
      <formula>AND(NOT(ISBLANK(DP$8)),DP18&lt;DP$9,NOT(ISBLANK(DP18)))</formula>
    </cfRule>
  </conditionalFormatting>
  <conditionalFormatting sqref="DP20">
    <cfRule type="expression" dxfId="187" priority="679" stopIfTrue="1">
      <formula>AND(NOT(ISBLANK(DP$8)),DP20&gt;DP$8)</formula>
    </cfRule>
    <cfRule type="expression" dxfId="186" priority="680" stopIfTrue="1">
      <formula>AND(NOT(ISBLANK(DP$8)),DP20&lt;DP$9,NOT(ISBLANK(DP20)))</formula>
    </cfRule>
  </conditionalFormatting>
  <conditionalFormatting sqref="DP17:DQ17">
    <cfRule type="expression" dxfId="185" priority="1334" stopIfTrue="1">
      <formula>AND(NOT(ISBLANK(DP$8)),DP17&lt;DP$9,NOT(ISBLANK(DP17)))</formula>
    </cfRule>
  </conditionalFormatting>
  <conditionalFormatting sqref="DQ14:DQ44">
    <cfRule type="expression" dxfId="184" priority="1333" stopIfTrue="1">
      <formula>AND(NOT(ISBLANK(DQ$8)),DQ14&gt;DQ$8)</formula>
    </cfRule>
  </conditionalFormatting>
  <conditionalFormatting sqref="DR17:DR18">
    <cfRule type="expression" dxfId="183" priority="1115" stopIfTrue="1">
      <formula>AND(NOT(ISBLANK(DR$8)),DR17&gt;DR$8)</formula>
    </cfRule>
  </conditionalFormatting>
  <conditionalFormatting sqref="DR18">
    <cfRule type="expression" dxfId="182" priority="1116" stopIfTrue="1">
      <formula>AND(NOT(ISBLANK(DR$8)),DR18&lt;DR$9,NOT(ISBLANK(DR18)))</formula>
    </cfRule>
  </conditionalFormatting>
  <conditionalFormatting sqref="DR20">
    <cfRule type="expression" dxfId="181" priority="677" stopIfTrue="1">
      <formula>AND(NOT(ISBLANK(DR$8)),DR20&gt;DR$8)</formula>
    </cfRule>
    <cfRule type="expression" dxfId="180" priority="678" stopIfTrue="1">
      <formula>AND(NOT(ISBLANK(DR$8)),DR20&lt;DR$9,NOT(ISBLANK(DR20)))</formula>
    </cfRule>
  </conditionalFormatting>
  <conditionalFormatting sqref="DR17:DT17">
    <cfRule type="expression" dxfId="179" priority="1336" stopIfTrue="1">
      <formula>AND(NOT(ISBLANK(DR$8)),DR17&lt;DR$9,NOT(ISBLANK(DR17)))</formula>
    </cfRule>
  </conditionalFormatting>
  <conditionalFormatting sqref="DS14:DS44">
    <cfRule type="expression" dxfId="178" priority="1335" stopIfTrue="1">
      <formula>AND(NOT(ISBLANK(DS$8)),DS14&gt;DS$8)</formula>
    </cfRule>
  </conditionalFormatting>
  <conditionalFormatting sqref="DT17:DT18">
    <cfRule type="expression" dxfId="177" priority="1113" stopIfTrue="1">
      <formula>AND(NOT(ISBLANK(DT$8)),DT17&gt;DT$8)</formula>
    </cfRule>
  </conditionalFormatting>
  <conditionalFormatting sqref="DT18">
    <cfRule type="expression" dxfId="176" priority="1114" stopIfTrue="1">
      <formula>AND(NOT(ISBLANK(DT$8)),DT18&lt;DT$9,NOT(ISBLANK(DT18)))</formula>
    </cfRule>
  </conditionalFormatting>
  <conditionalFormatting sqref="DT20">
    <cfRule type="expression" dxfId="175" priority="675" stopIfTrue="1">
      <formula>AND(NOT(ISBLANK(DT$8)),DT20&gt;DT$8)</formula>
    </cfRule>
    <cfRule type="expression" dxfId="174" priority="676" stopIfTrue="1">
      <formula>AND(NOT(ISBLANK(DT$8)),DT20&lt;DT$9,NOT(ISBLANK(DT20)))</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27" x14ac:dyDescent="0.2">
      <c r="A1" s="76" t="s">
        <v>160</v>
      </c>
      <c r="B1" s="77" t="s">
        <v>280</v>
      </c>
      <c r="C1" s="18"/>
      <c r="D1" s="18"/>
      <c r="E1" s="18"/>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
      <c r="A4" s="16"/>
      <c r="B4" s="75" t="s">
        <v>161</v>
      </c>
      <c r="C4" s="216">
        <v>7</v>
      </c>
      <c r="D4" s="217"/>
      <c r="E4" s="216">
        <v>13</v>
      </c>
      <c r="F4" s="217"/>
      <c r="G4" s="216">
        <v>14</v>
      </c>
      <c r="H4" s="217"/>
      <c r="I4" s="216">
        <v>15</v>
      </c>
      <c r="J4" s="217"/>
      <c r="K4" s="216">
        <v>16</v>
      </c>
      <c r="L4" s="217"/>
      <c r="M4" s="216">
        <v>19</v>
      </c>
      <c r="N4" s="217"/>
      <c r="O4" s="216">
        <v>20</v>
      </c>
      <c r="P4" s="217"/>
      <c r="Q4" s="216">
        <v>17</v>
      </c>
      <c r="R4" s="217"/>
      <c r="S4" s="216">
        <v>18</v>
      </c>
      <c r="T4" s="217"/>
      <c r="U4" s="216">
        <v>21</v>
      </c>
      <c r="V4" s="217"/>
      <c r="W4" s="216">
        <v>23</v>
      </c>
      <c r="X4" s="217"/>
      <c r="Y4" s="216">
        <v>24</v>
      </c>
      <c r="Z4" s="217"/>
      <c r="AA4" s="216">
        <v>25</v>
      </c>
      <c r="AB4" s="217"/>
      <c r="AC4" s="216">
        <v>29</v>
      </c>
      <c r="AD4" s="217"/>
      <c r="AE4" s="216">
        <v>38</v>
      </c>
      <c r="AF4" s="217"/>
      <c r="AG4" s="216">
        <v>33</v>
      </c>
      <c r="AH4" s="217"/>
      <c r="AI4" s="216">
        <v>31</v>
      </c>
      <c r="AJ4" s="217"/>
      <c r="AK4" s="216">
        <v>35</v>
      </c>
      <c r="AL4" s="217"/>
      <c r="AM4" s="216">
        <v>37</v>
      </c>
      <c r="AN4" s="217"/>
      <c r="AO4" s="216">
        <v>39</v>
      </c>
      <c r="AP4" s="217"/>
      <c r="AQ4" s="216">
        <v>43</v>
      </c>
      <c r="AR4" s="217"/>
      <c r="AS4" s="216">
        <v>44</v>
      </c>
      <c r="AT4" s="217"/>
      <c r="AU4" s="216">
        <v>45</v>
      </c>
      <c r="AV4" s="217"/>
      <c r="AW4" s="216">
        <v>40</v>
      </c>
      <c r="AX4" s="217"/>
      <c r="AY4" s="216">
        <v>42</v>
      </c>
      <c r="AZ4" s="217"/>
      <c r="BA4" s="216">
        <v>50</v>
      </c>
      <c r="BB4" s="217"/>
      <c r="BC4" s="216">
        <v>46</v>
      </c>
      <c r="BD4" s="217"/>
      <c r="BE4" s="216">
        <v>47</v>
      </c>
      <c r="BF4" s="217"/>
      <c r="BG4" s="216">
        <v>48</v>
      </c>
      <c r="BH4" s="217"/>
      <c r="BI4" s="216">
        <v>52</v>
      </c>
      <c r="BJ4" s="217"/>
      <c r="BK4" s="216">
        <v>53</v>
      </c>
      <c r="BL4" s="217"/>
      <c r="BM4" s="216">
        <v>61</v>
      </c>
      <c r="BN4" s="217"/>
      <c r="BO4" s="216">
        <v>54</v>
      </c>
      <c r="BP4" s="217"/>
      <c r="BQ4" s="216">
        <v>55</v>
      </c>
      <c r="BR4" s="217"/>
      <c r="BS4" s="216">
        <v>56</v>
      </c>
      <c r="BT4" s="217"/>
      <c r="BU4" s="216">
        <v>71</v>
      </c>
      <c r="BV4" s="217"/>
      <c r="BW4" s="216">
        <v>63</v>
      </c>
      <c r="BX4" s="217"/>
      <c r="BY4" s="216">
        <v>64</v>
      </c>
      <c r="BZ4" s="217"/>
      <c r="CA4" s="216">
        <v>65</v>
      </c>
      <c r="CB4" s="217"/>
      <c r="CC4" s="216">
        <v>66</v>
      </c>
      <c r="CD4" s="217"/>
      <c r="CE4" s="216">
        <v>67</v>
      </c>
      <c r="CF4" s="217"/>
      <c r="CG4" s="216">
        <v>68</v>
      </c>
      <c r="CH4" s="217"/>
      <c r="CI4" s="216">
        <v>69</v>
      </c>
      <c r="CJ4" s="217"/>
      <c r="CK4" s="216">
        <v>78</v>
      </c>
      <c r="CL4" s="217"/>
      <c r="CM4" s="216">
        <v>79</v>
      </c>
      <c r="CN4" s="217"/>
      <c r="CO4" s="216">
        <v>74</v>
      </c>
      <c r="CP4" s="217"/>
      <c r="CQ4" s="216">
        <v>82</v>
      </c>
      <c r="CR4" s="217"/>
      <c r="CS4" s="216">
        <v>72</v>
      </c>
      <c r="CT4" s="217"/>
      <c r="CU4" s="216">
        <v>76</v>
      </c>
      <c r="CV4" s="217"/>
      <c r="CW4" s="216">
        <v>83</v>
      </c>
      <c r="CX4" s="217"/>
      <c r="CY4" s="216">
        <v>73</v>
      </c>
      <c r="CZ4" s="217"/>
      <c r="DA4" s="216">
        <v>80</v>
      </c>
      <c r="DB4" s="217"/>
      <c r="DC4" s="216">
        <v>70</v>
      </c>
      <c r="DD4" s="217"/>
      <c r="DE4" s="216">
        <v>75</v>
      </c>
      <c r="DF4" s="217"/>
      <c r="DG4" s="216">
        <v>77</v>
      </c>
      <c r="DH4" s="217"/>
      <c r="DI4" s="216">
        <v>59</v>
      </c>
      <c r="DJ4" s="217"/>
      <c r="DK4" s="216">
        <v>81</v>
      </c>
      <c r="DL4" s="217"/>
      <c r="DM4" s="216">
        <v>62</v>
      </c>
      <c r="DN4" s="217"/>
      <c r="DO4" s="216">
        <v>84</v>
      </c>
      <c r="DP4" s="217"/>
      <c r="DQ4" s="216">
        <v>85</v>
      </c>
      <c r="DR4" s="217"/>
      <c r="DS4" s="216">
        <v>87</v>
      </c>
      <c r="DT4" s="217"/>
      <c r="DU4" s="216"/>
      <c r="DV4" s="217"/>
      <c r="DW4" s="16"/>
    </row>
    <row r="5" spans="1:127" s="1" customFormat="1" ht="25.5" customHeight="1" x14ac:dyDescent="0.2">
      <c r="A5" s="16"/>
      <c r="B5" s="17" t="s">
        <v>10</v>
      </c>
      <c r="C5" s="179" t="s">
        <v>137</v>
      </c>
      <c r="D5" s="180"/>
      <c r="E5" s="179" t="s">
        <v>97</v>
      </c>
      <c r="F5" s="180"/>
      <c r="G5" s="179" t="s">
        <v>98</v>
      </c>
      <c r="H5" s="180"/>
      <c r="I5" s="179" t="s">
        <v>100</v>
      </c>
      <c r="J5" s="180"/>
      <c r="K5" s="179" t="s">
        <v>99</v>
      </c>
      <c r="L5" s="180"/>
      <c r="M5" s="179" t="s">
        <v>103</v>
      </c>
      <c r="N5" s="180"/>
      <c r="O5" s="179" t="s">
        <v>104</v>
      </c>
      <c r="P5" s="180"/>
      <c r="Q5" s="179" t="s">
        <v>101</v>
      </c>
      <c r="R5" s="180"/>
      <c r="S5" s="179" t="s">
        <v>102</v>
      </c>
      <c r="T5" s="180"/>
      <c r="U5" s="179" t="s">
        <v>36</v>
      </c>
      <c r="V5" s="180"/>
      <c r="W5" s="179" t="s">
        <v>93</v>
      </c>
      <c r="X5" s="180"/>
      <c r="Y5" s="179" t="s">
        <v>166</v>
      </c>
      <c r="Z5" s="180"/>
      <c r="AA5" s="179" t="s">
        <v>195</v>
      </c>
      <c r="AB5" s="180"/>
      <c r="AC5" s="179" t="s">
        <v>196</v>
      </c>
      <c r="AD5" s="180"/>
      <c r="AE5" s="179" t="s">
        <v>17</v>
      </c>
      <c r="AF5" s="180"/>
      <c r="AG5" s="179" t="s">
        <v>197</v>
      </c>
      <c r="AH5" s="180"/>
      <c r="AI5" s="179" t="s">
        <v>164</v>
      </c>
      <c r="AJ5" s="180"/>
      <c r="AK5" s="179" t="s">
        <v>198</v>
      </c>
      <c r="AL5" s="180"/>
      <c r="AM5" s="179" t="s">
        <v>199</v>
      </c>
      <c r="AN5" s="180"/>
      <c r="AO5" s="179" t="s">
        <v>252</v>
      </c>
      <c r="AP5" s="180"/>
      <c r="AQ5" s="179" t="s">
        <v>241</v>
      </c>
      <c r="AR5" s="180"/>
      <c r="AS5" s="179" t="s">
        <v>107</v>
      </c>
      <c r="AT5" s="180"/>
      <c r="AU5" s="179" t="s">
        <v>108</v>
      </c>
      <c r="AV5" s="180"/>
      <c r="AW5" s="179" t="s">
        <v>94</v>
      </c>
      <c r="AX5" s="180"/>
      <c r="AY5" s="179" t="s">
        <v>248</v>
      </c>
      <c r="AZ5" s="180"/>
      <c r="BA5" s="179" t="s">
        <v>91</v>
      </c>
      <c r="BB5" s="180"/>
      <c r="BC5" s="179" t="s">
        <v>6</v>
      </c>
      <c r="BD5" s="180"/>
      <c r="BE5" s="179" t="s">
        <v>8</v>
      </c>
      <c r="BF5" s="180"/>
      <c r="BG5" s="179" t="s">
        <v>7</v>
      </c>
      <c r="BH5" s="180"/>
      <c r="BI5" s="179" t="s">
        <v>109</v>
      </c>
      <c r="BJ5" s="180"/>
      <c r="BK5" s="179" t="s">
        <v>203</v>
      </c>
      <c r="BL5" s="180"/>
      <c r="BM5" s="177" t="s">
        <v>228</v>
      </c>
      <c r="BN5" s="178"/>
      <c r="BO5" s="179" t="s">
        <v>88</v>
      </c>
      <c r="BP5" s="180"/>
      <c r="BQ5" s="179" t="s">
        <v>72</v>
      </c>
      <c r="BR5" s="180"/>
      <c r="BS5" s="179" t="s">
        <v>73</v>
      </c>
      <c r="BT5" s="180"/>
      <c r="BU5" s="179" t="s">
        <v>146</v>
      </c>
      <c r="BV5" s="180"/>
      <c r="BW5" s="179" t="s">
        <v>115</v>
      </c>
      <c r="BX5" s="180"/>
      <c r="BY5" s="179" t="s">
        <v>143</v>
      </c>
      <c r="BZ5" s="180"/>
      <c r="CA5" s="179" t="s">
        <v>140</v>
      </c>
      <c r="CB5" s="180"/>
      <c r="CC5" s="179" t="s">
        <v>139</v>
      </c>
      <c r="CD5" s="180"/>
      <c r="CE5" s="179" t="s">
        <v>141</v>
      </c>
      <c r="CF5" s="180"/>
      <c r="CG5" s="179" t="s">
        <v>142</v>
      </c>
      <c r="CH5" s="180"/>
      <c r="CI5" s="179" t="s">
        <v>144</v>
      </c>
      <c r="CJ5" s="180"/>
      <c r="CK5" s="179" t="s">
        <v>129</v>
      </c>
      <c r="CL5" s="180"/>
      <c r="CM5" s="179" t="s">
        <v>150</v>
      </c>
      <c r="CN5" s="180"/>
      <c r="CO5" s="179" t="s">
        <v>148</v>
      </c>
      <c r="CP5" s="180"/>
      <c r="CQ5" s="179" t="s">
        <v>56</v>
      </c>
      <c r="CR5" s="180"/>
      <c r="CS5" s="179" t="s">
        <v>147</v>
      </c>
      <c r="CT5" s="180"/>
      <c r="CU5" s="179" t="s">
        <v>218</v>
      </c>
      <c r="CV5" s="180"/>
      <c r="CW5" s="179" t="s">
        <v>152</v>
      </c>
      <c r="CX5" s="180"/>
      <c r="CY5" s="179" t="s">
        <v>125</v>
      </c>
      <c r="CZ5" s="180"/>
      <c r="DA5" s="179" t="s">
        <v>151</v>
      </c>
      <c r="DB5" s="180"/>
      <c r="DC5" s="179" t="s">
        <v>145</v>
      </c>
      <c r="DD5" s="180"/>
      <c r="DE5" s="179" t="s">
        <v>80</v>
      </c>
      <c r="DF5" s="180"/>
      <c r="DG5" s="179" t="s">
        <v>149</v>
      </c>
      <c r="DH5" s="180"/>
      <c r="DI5" s="179" t="s">
        <v>74</v>
      </c>
      <c r="DJ5" s="180"/>
      <c r="DK5" s="179" t="s">
        <v>219</v>
      </c>
      <c r="DL5" s="180"/>
      <c r="DM5" s="179" t="s">
        <v>114</v>
      </c>
      <c r="DN5" s="180"/>
      <c r="DO5" s="179" t="s">
        <v>153</v>
      </c>
      <c r="DP5" s="180"/>
      <c r="DQ5" s="179" t="s">
        <v>18</v>
      </c>
      <c r="DR5" s="180"/>
      <c r="DS5" s="179" t="s">
        <v>40</v>
      </c>
      <c r="DT5" s="180"/>
      <c r="DU5" s="214" t="s">
        <v>162</v>
      </c>
      <c r="DV5" s="215"/>
      <c r="DW5" s="16"/>
    </row>
    <row r="6" spans="1:127" s="1" customFormat="1" ht="17.25" customHeight="1" x14ac:dyDescent="0.2">
      <c r="A6" s="16"/>
      <c r="B6" s="17" t="s">
        <v>11</v>
      </c>
      <c r="C6" s="179" t="s">
        <v>2</v>
      </c>
      <c r="D6" s="180"/>
      <c r="E6" s="179" t="s">
        <v>70</v>
      </c>
      <c r="F6" s="180"/>
      <c r="G6" s="179" t="s">
        <v>70</v>
      </c>
      <c r="H6" s="180"/>
      <c r="I6" s="179"/>
      <c r="J6" s="180"/>
      <c r="K6" s="179" t="s">
        <v>163</v>
      </c>
      <c r="L6" s="180"/>
      <c r="M6" s="179" t="s">
        <v>3</v>
      </c>
      <c r="N6" s="180"/>
      <c r="O6" s="179" t="s">
        <v>3</v>
      </c>
      <c r="P6" s="180"/>
      <c r="Q6" s="179" t="s">
        <v>138</v>
      </c>
      <c r="R6" s="180" t="s">
        <v>39</v>
      </c>
      <c r="S6" s="179" t="s">
        <v>138</v>
      </c>
      <c r="T6" s="180" t="s">
        <v>39</v>
      </c>
      <c r="U6" s="179" t="s">
        <v>3</v>
      </c>
      <c r="V6" s="180"/>
      <c r="W6" s="179" t="s">
        <v>3</v>
      </c>
      <c r="X6" s="180"/>
      <c r="Y6" s="179" t="s">
        <v>3</v>
      </c>
      <c r="Z6" s="180"/>
      <c r="AA6" s="179" t="s">
        <v>3</v>
      </c>
      <c r="AB6" s="180"/>
      <c r="AC6" s="179" t="s">
        <v>3</v>
      </c>
      <c r="AD6" s="180"/>
      <c r="AE6" s="179" t="s">
        <v>3</v>
      </c>
      <c r="AF6" s="180"/>
      <c r="AG6" s="179" t="s">
        <v>3</v>
      </c>
      <c r="AH6" s="180"/>
      <c r="AI6" s="179" t="s">
        <v>3</v>
      </c>
      <c r="AJ6" s="180"/>
      <c r="AK6" s="179" t="s">
        <v>3</v>
      </c>
      <c r="AL6" s="180"/>
      <c r="AM6" s="179" t="s">
        <v>3</v>
      </c>
      <c r="AN6" s="180"/>
      <c r="AO6" s="179" t="s">
        <v>3</v>
      </c>
      <c r="AP6" s="180"/>
      <c r="AQ6" s="179" t="s">
        <v>9</v>
      </c>
      <c r="AR6" s="180"/>
      <c r="AS6" s="179" t="s">
        <v>3</v>
      </c>
      <c r="AT6" s="180"/>
      <c r="AU6" s="179" t="s">
        <v>3</v>
      </c>
      <c r="AV6" s="180"/>
      <c r="AW6" s="179" t="s">
        <v>3</v>
      </c>
      <c r="AX6" s="180"/>
      <c r="AY6" s="179" t="s">
        <v>3</v>
      </c>
      <c r="AZ6" s="180"/>
      <c r="BA6" s="179" t="s">
        <v>3</v>
      </c>
      <c r="BB6" s="180"/>
      <c r="BC6" s="179" t="s">
        <v>3</v>
      </c>
      <c r="BD6" s="180"/>
      <c r="BE6" s="179" t="s">
        <v>3</v>
      </c>
      <c r="BF6" s="180"/>
      <c r="BG6" s="179" t="s">
        <v>3</v>
      </c>
      <c r="BH6" s="180"/>
      <c r="BI6" s="179" t="s">
        <v>89</v>
      </c>
      <c r="BJ6" s="180"/>
      <c r="BK6" s="179" t="s">
        <v>89</v>
      </c>
      <c r="BL6" s="180"/>
      <c r="BM6" s="212" t="s">
        <v>92</v>
      </c>
      <c r="BN6" s="213"/>
      <c r="BO6" s="179" t="s">
        <v>3</v>
      </c>
      <c r="BP6" s="180"/>
      <c r="BQ6" s="179" t="s">
        <v>3</v>
      </c>
      <c r="BR6" s="180"/>
      <c r="BS6" s="179" t="s">
        <v>3</v>
      </c>
      <c r="BT6" s="180"/>
      <c r="BU6" s="179" t="s">
        <v>3</v>
      </c>
      <c r="BV6" s="180"/>
      <c r="BW6" s="179" t="s">
        <v>3</v>
      </c>
      <c r="BX6" s="180"/>
      <c r="BY6" s="179" t="s">
        <v>3</v>
      </c>
      <c r="BZ6" s="180"/>
      <c r="CA6" s="179" t="s">
        <v>3</v>
      </c>
      <c r="CB6" s="180"/>
      <c r="CC6" s="179" t="s">
        <v>3</v>
      </c>
      <c r="CD6" s="180"/>
      <c r="CE6" s="179" t="s">
        <v>3</v>
      </c>
      <c r="CF6" s="180"/>
      <c r="CG6" s="179" t="s">
        <v>3</v>
      </c>
      <c r="CH6" s="180"/>
      <c r="CI6" s="179" t="s">
        <v>3</v>
      </c>
      <c r="CJ6" s="180"/>
      <c r="CK6" s="179" t="s">
        <v>3</v>
      </c>
      <c r="CL6" s="180"/>
      <c r="CM6" s="179" t="s">
        <v>3</v>
      </c>
      <c r="CN6" s="180"/>
      <c r="CO6" s="179" t="s">
        <v>3</v>
      </c>
      <c r="CP6" s="180"/>
      <c r="CQ6" s="179" t="s">
        <v>3</v>
      </c>
      <c r="CR6" s="180"/>
      <c r="CS6" s="179" t="s">
        <v>3</v>
      </c>
      <c r="CT6" s="180"/>
      <c r="CU6" s="179" t="s">
        <v>3</v>
      </c>
      <c r="CV6" s="180"/>
      <c r="CW6" s="179" t="s">
        <v>3</v>
      </c>
      <c r="CX6" s="180"/>
      <c r="CY6" s="179" t="s">
        <v>3</v>
      </c>
      <c r="CZ6" s="180"/>
      <c r="DA6" s="179" t="s">
        <v>3</v>
      </c>
      <c r="DB6" s="180"/>
      <c r="DC6" s="179" t="s">
        <v>3</v>
      </c>
      <c r="DD6" s="180"/>
      <c r="DE6" s="179" t="s">
        <v>3</v>
      </c>
      <c r="DF6" s="180"/>
      <c r="DG6" s="179" t="s">
        <v>3</v>
      </c>
      <c r="DH6" s="180"/>
      <c r="DI6" s="179" t="s">
        <v>3</v>
      </c>
      <c r="DJ6" s="180"/>
      <c r="DK6" s="179" t="s">
        <v>3</v>
      </c>
      <c r="DL6" s="180"/>
      <c r="DM6" s="179" t="s">
        <v>3</v>
      </c>
      <c r="DN6" s="180"/>
      <c r="DO6" s="179" t="s">
        <v>3</v>
      </c>
      <c r="DP6" s="180"/>
      <c r="DQ6" s="179"/>
      <c r="DR6" s="180"/>
      <c r="DS6" s="179"/>
      <c r="DT6" s="180"/>
      <c r="DU6" s="117"/>
      <c r="DV6" s="118"/>
      <c r="DW6" s="16"/>
    </row>
    <row r="7" spans="1:127" s="1" customFormat="1" ht="27.75" customHeight="1" x14ac:dyDescent="0.2">
      <c r="A7" s="16"/>
      <c r="B7" s="19" t="s">
        <v>134</v>
      </c>
      <c r="C7" s="208"/>
      <c r="D7" s="209"/>
      <c r="E7" s="208"/>
      <c r="F7" s="209"/>
      <c r="G7" s="208"/>
      <c r="H7" s="209"/>
      <c r="I7" s="208"/>
      <c r="J7" s="209" t="s">
        <v>95</v>
      </c>
      <c r="K7" s="208"/>
      <c r="L7" s="209"/>
      <c r="M7" s="208"/>
      <c r="N7" s="209"/>
      <c r="O7" s="208"/>
      <c r="P7" s="209"/>
      <c r="Q7" s="208"/>
      <c r="R7" s="209"/>
      <c r="S7" s="208"/>
      <c r="T7" s="209"/>
      <c r="U7" s="208">
        <v>10</v>
      </c>
      <c r="V7" s="209"/>
      <c r="W7" s="208">
        <v>10</v>
      </c>
      <c r="X7" s="209"/>
      <c r="Y7" s="208">
        <v>10</v>
      </c>
      <c r="Z7" s="209"/>
      <c r="AA7" s="208">
        <v>100</v>
      </c>
      <c r="AB7" s="209">
        <v>100</v>
      </c>
      <c r="AC7" s="208"/>
      <c r="AD7" s="209"/>
      <c r="AE7" s="208">
        <v>25</v>
      </c>
      <c r="AF7" s="209"/>
      <c r="AG7" s="208">
        <v>10</v>
      </c>
      <c r="AH7" s="209"/>
      <c r="AI7" s="208"/>
      <c r="AJ7" s="209"/>
      <c r="AK7" s="208"/>
      <c r="AL7" s="209"/>
      <c r="AM7" s="208"/>
      <c r="AN7" s="209"/>
      <c r="AO7" s="208">
        <v>5</v>
      </c>
      <c r="AP7" s="209"/>
      <c r="AQ7" s="208">
        <v>10</v>
      </c>
      <c r="AR7" s="209"/>
      <c r="AS7" s="208"/>
      <c r="AT7" s="209"/>
      <c r="AU7" s="208">
        <v>1</v>
      </c>
      <c r="AV7" s="209"/>
      <c r="AW7" s="208"/>
      <c r="AX7" s="209"/>
      <c r="AY7" s="208">
        <v>2</v>
      </c>
      <c r="AZ7" s="209"/>
      <c r="BA7" s="208">
        <v>2</v>
      </c>
      <c r="BB7" s="209"/>
      <c r="BC7" s="208"/>
      <c r="BD7" s="209"/>
      <c r="BE7" s="208">
        <v>0.1</v>
      </c>
      <c r="BF7" s="209"/>
      <c r="BG7" s="208"/>
      <c r="BH7" s="209"/>
      <c r="BI7" s="208"/>
      <c r="BJ7" s="209"/>
      <c r="BK7" s="208">
        <v>1.4</v>
      </c>
      <c r="BL7" s="209"/>
      <c r="BM7" s="208">
        <v>5</v>
      </c>
      <c r="BN7" s="209"/>
      <c r="BO7" s="208">
        <v>250</v>
      </c>
      <c r="BP7" s="209"/>
      <c r="BQ7" s="208">
        <v>150</v>
      </c>
      <c r="BR7" s="209"/>
      <c r="BS7" s="208">
        <v>0.4</v>
      </c>
      <c r="BT7" s="209"/>
      <c r="BU7" s="208">
        <v>0.1</v>
      </c>
      <c r="BV7" s="209">
        <v>0.1</v>
      </c>
      <c r="BW7" s="208">
        <v>0.01</v>
      </c>
      <c r="BX7" s="209">
        <v>0.01</v>
      </c>
      <c r="BY7" s="208">
        <v>0.2</v>
      </c>
      <c r="BZ7" s="209">
        <v>0.2</v>
      </c>
      <c r="CA7" s="208">
        <v>0.2</v>
      </c>
      <c r="CB7" s="209">
        <v>0.2</v>
      </c>
      <c r="CC7" s="208">
        <v>0.1</v>
      </c>
      <c r="CD7" s="209">
        <v>0.1</v>
      </c>
      <c r="CE7" s="208">
        <v>2</v>
      </c>
      <c r="CF7" s="209">
        <v>2</v>
      </c>
      <c r="CG7" s="208">
        <v>2E-3</v>
      </c>
      <c r="CH7" s="209">
        <v>2E-3</v>
      </c>
      <c r="CI7" s="208">
        <v>0.1</v>
      </c>
      <c r="CJ7" s="209">
        <v>0.1</v>
      </c>
      <c r="CK7" s="208">
        <v>0.02</v>
      </c>
      <c r="CL7" s="209">
        <v>0.02</v>
      </c>
      <c r="CM7" s="208">
        <v>2</v>
      </c>
      <c r="CN7" s="209">
        <v>2</v>
      </c>
      <c r="CO7" s="208">
        <v>0.2</v>
      </c>
      <c r="CP7" s="209">
        <v>0.2</v>
      </c>
      <c r="CQ7" s="208">
        <v>5</v>
      </c>
      <c r="CR7" s="209">
        <v>5</v>
      </c>
      <c r="CS7" s="208">
        <v>0.01</v>
      </c>
      <c r="CT7" s="209">
        <v>0.01</v>
      </c>
      <c r="CU7" s="208">
        <v>0.1</v>
      </c>
      <c r="CV7" s="209">
        <v>0.1</v>
      </c>
      <c r="CW7" s="208">
        <v>0.1</v>
      </c>
      <c r="CX7" s="209">
        <v>0.1</v>
      </c>
      <c r="CY7" s="208">
        <v>0.05</v>
      </c>
      <c r="CZ7" s="209">
        <v>0.05</v>
      </c>
      <c r="DA7" s="208">
        <v>2.5</v>
      </c>
      <c r="DB7" s="209">
        <v>2.5</v>
      </c>
      <c r="DC7" s="208"/>
      <c r="DD7" s="209"/>
      <c r="DE7" s="208"/>
      <c r="DF7" s="209"/>
      <c r="DG7" s="208"/>
      <c r="DH7" s="209"/>
      <c r="DI7" s="208"/>
      <c r="DJ7" s="209"/>
      <c r="DK7" s="208"/>
      <c r="DL7" s="209"/>
      <c r="DM7" s="208"/>
      <c r="DN7" s="209"/>
      <c r="DO7" s="208"/>
      <c r="DP7" s="209"/>
      <c r="DQ7" s="208"/>
      <c r="DR7" s="209"/>
      <c r="DS7" s="208"/>
      <c r="DT7" s="209"/>
      <c r="DU7" s="208"/>
      <c r="DV7" s="209"/>
      <c r="DW7" s="16"/>
    </row>
    <row r="8" spans="1:127" s="1" customFormat="1" ht="27.75" customHeight="1" x14ac:dyDescent="0.2">
      <c r="A8" s="16"/>
      <c r="B8" s="19" t="s">
        <v>135</v>
      </c>
      <c r="C8" s="208"/>
      <c r="D8" s="209"/>
      <c r="E8" s="208"/>
      <c r="F8" s="209"/>
      <c r="G8" s="208"/>
      <c r="H8" s="209"/>
      <c r="I8" s="208">
        <v>8.5</v>
      </c>
      <c r="J8" s="209"/>
      <c r="K8" s="208">
        <v>8.5</v>
      </c>
      <c r="L8" s="209"/>
      <c r="M8" s="208"/>
      <c r="N8" s="209"/>
      <c r="O8" s="208"/>
      <c r="P8" s="209"/>
      <c r="Q8" s="208"/>
      <c r="R8" s="209"/>
      <c r="S8" s="208"/>
      <c r="T8" s="209"/>
      <c r="U8" s="208">
        <v>15</v>
      </c>
      <c r="V8" s="209"/>
      <c r="W8" s="208">
        <v>15</v>
      </c>
      <c r="X8" s="209"/>
      <c r="Y8" s="208">
        <v>15</v>
      </c>
      <c r="Z8" s="209"/>
      <c r="AA8" s="208">
        <v>150</v>
      </c>
      <c r="AB8" s="209"/>
      <c r="AC8" s="208"/>
      <c r="AD8" s="209"/>
      <c r="AE8" s="208">
        <v>35</v>
      </c>
      <c r="AF8" s="209"/>
      <c r="AG8" s="208">
        <v>15</v>
      </c>
      <c r="AH8" s="209"/>
      <c r="AI8" s="208"/>
      <c r="AJ8" s="209"/>
      <c r="AK8" s="208"/>
      <c r="AL8" s="209"/>
      <c r="AM8" s="208"/>
      <c r="AN8" s="209"/>
      <c r="AO8" s="208">
        <v>7</v>
      </c>
      <c r="AP8" s="209"/>
      <c r="AQ8" s="208">
        <v>50</v>
      </c>
      <c r="AR8" s="209"/>
      <c r="AS8" s="208"/>
      <c r="AT8" s="209"/>
      <c r="AU8" s="208">
        <v>2.5</v>
      </c>
      <c r="AV8" s="209"/>
      <c r="AW8" s="208"/>
      <c r="AX8" s="209"/>
      <c r="AY8" s="208">
        <v>3</v>
      </c>
      <c r="AZ8" s="209"/>
      <c r="BA8" s="208">
        <v>3</v>
      </c>
      <c r="BB8" s="209"/>
      <c r="BC8" s="208"/>
      <c r="BD8" s="209"/>
      <c r="BE8" s="208">
        <v>0.2</v>
      </c>
      <c r="BF8" s="209"/>
      <c r="BG8" s="208"/>
      <c r="BH8" s="209"/>
      <c r="BI8" s="208"/>
      <c r="BJ8" s="209"/>
      <c r="BK8" s="208">
        <v>1.8</v>
      </c>
      <c r="BL8" s="209"/>
      <c r="BM8" s="208">
        <v>6.5</v>
      </c>
      <c r="BN8" s="209"/>
      <c r="BO8" s="208">
        <v>280</v>
      </c>
      <c r="BP8" s="209"/>
      <c r="BQ8" s="208">
        <v>200</v>
      </c>
      <c r="BR8" s="209"/>
      <c r="BS8" s="208">
        <v>0.5</v>
      </c>
      <c r="BT8" s="209"/>
      <c r="BU8" s="208">
        <v>0.25</v>
      </c>
      <c r="BV8" s="209"/>
      <c r="BW8" s="208">
        <v>2.5000000000000001E-2</v>
      </c>
      <c r="BX8" s="209"/>
      <c r="BY8" s="208">
        <v>0.5</v>
      </c>
      <c r="BZ8" s="209"/>
      <c r="CA8" s="208">
        <v>0.5</v>
      </c>
      <c r="CB8" s="209"/>
      <c r="CC8" s="208">
        <v>0.25</v>
      </c>
      <c r="CD8" s="209"/>
      <c r="CE8" s="208">
        <v>5</v>
      </c>
      <c r="CF8" s="209"/>
      <c r="CG8" s="208">
        <v>5.0000000000000001E-3</v>
      </c>
      <c r="CH8" s="209"/>
      <c r="CI8" s="208">
        <v>0.25</v>
      </c>
      <c r="CJ8" s="209"/>
      <c r="CK8" s="208">
        <v>0.05</v>
      </c>
      <c r="CL8" s="209"/>
      <c r="CM8" s="208">
        <v>5</v>
      </c>
      <c r="CN8" s="209"/>
      <c r="CO8" s="208">
        <v>0.5</v>
      </c>
      <c r="CP8" s="209"/>
      <c r="CQ8" s="208">
        <v>12.5</v>
      </c>
      <c r="CR8" s="209"/>
      <c r="CS8" s="208">
        <v>2.5000000000000001E-2</v>
      </c>
      <c r="CT8" s="209"/>
      <c r="CU8" s="208">
        <v>0.25</v>
      </c>
      <c r="CV8" s="209"/>
      <c r="CW8" s="208">
        <v>0.25</v>
      </c>
      <c r="CX8" s="209"/>
      <c r="CY8" s="208">
        <v>0.125</v>
      </c>
      <c r="CZ8" s="209"/>
      <c r="DA8" s="208">
        <v>6.25</v>
      </c>
      <c r="DB8" s="209"/>
      <c r="DC8" s="208"/>
      <c r="DD8" s="209"/>
      <c r="DE8" s="208"/>
      <c r="DF8" s="209"/>
      <c r="DG8" s="208"/>
      <c r="DH8" s="209"/>
      <c r="DI8" s="208"/>
      <c r="DJ8" s="209"/>
      <c r="DK8" s="208"/>
      <c r="DL8" s="209"/>
      <c r="DM8" s="208"/>
      <c r="DN8" s="209"/>
      <c r="DO8" s="208"/>
      <c r="DP8" s="209"/>
      <c r="DQ8" s="208"/>
      <c r="DR8" s="209"/>
      <c r="DS8" s="208"/>
      <c r="DT8" s="209"/>
      <c r="DU8" s="208"/>
      <c r="DV8" s="209"/>
      <c r="DW8" s="16"/>
    </row>
    <row r="9" spans="1:127" s="1" customFormat="1" ht="26.25" customHeight="1" x14ac:dyDescent="0.2">
      <c r="A9" s="16"/>
      <c r="B9" s="19" t="s">
        <v>136</v>
      </c>
      <c r="C9" s="208"/>
      <c r="D9" s="209"/>
      <c r="E9" s="208"/>
      <c r="F9" s="209"/>
      <c r="G9" s="208"/>
      <c r="H9" s="209"/>
      <c r="I9" s="208">
        <v>6.5</v>
      </c>
      <c r="J9" s="209"/>
      <c r="K9" s="208">
        <v>6.5</v>
      </c>
      <c r="L9" s="209"/>
      <c r="M9" s="208">
        <v>0.5</v>
      </c>
      <c r="N9" s="209"/>
      <c r="O9" s="208">
        <v>0.5</v>
      </c>
      <c r="P9" s="209"/>
      <c r="Q9" s="208"/>
      <c r="R9" s="209"/>
      <c r="S9" s="208"/>
      <c r="T9" s="209"/>
      <c r="U9" s="208"/>
      <c r="V9" s="209"/>
      <c r="W9" s="208"/>
      <c r="X9" s="209"/>
      <c r="Y9" s="208"/>
      <c r="Z9" s="209"/>
      <c r="AA9" s="208"/>
      <c r="AB9" s="209"/>
      <c r="AC9" s="208"/>
      <c r="AD9" s="209"/>
      <c r="AE9" s="208"/>
      <c r="AF9" s="209"/>
      <c r="AG9" s="208"/>
      <c r="AH9" s="209"/>
      <c r="AI9" s="208"/>
      <c r="AJ9" s="209"/>
      <c r="AK9" s="208"/>
      <c r="AL9" s="209"/>
      <c r="AM9" s="208"/>
      <c r="AN9" s="209"/>
      <c r="AO9" s="208"/>
      <c r="AP9" s="209"/>
      <c r="AQ9" s="208"/>
      <c r="AR9" s="209"/>
      <c r="AS9" s="208"/>
      <c r="AT9" s="209"/>
      <c r="AU9" s="208">
        <v>0.8</v>
      </c>
      <c r="AV9" s="209"/>
      <c r="AW9" s="208"/>
      <c r="AX9" s="209"/>
      <c r="AY9" s="208"/>
      <c r="AZ9" s="209"/>
      <c r="BA9" s="208"/>
      <c r="BB9" s="209"/>
      <c r="BC9" s="208"/>
      <c r="BD9" s="209"/>
      <c r="BE9" s="208"/>
      <c r="BF9" s="209"/>
      <c r="BG9" s="208"/>
      <c r="BH9" s="209"/>
      <c r="BI9" s="208"/>
      <c r="BJ9" s="209"/>
      <c r="BK9" s="208"/>
      <c r="BL9" s="209"/>
      <c r="BM9" s="208"/>
      <c r="BN9" s="209"/>
      <c r="BO9" s="208"/>
      <c r="BP9" s="209"/>
      <c r="BQ9" s="208"/>
      <c r="BR9" s="209"/>
      <c r="BS9" s="208"/>
      <c r="BT9" s="209"/>
      <c r="BU9" s="208"/>
      <c r="BV9" s="209"/>
      <c r="BW9" s="208"/>
      <c r="BX9" s="209"/>
      <c r="BY9" s="208"/>
      <c r="BZ9" s="209"/>
      <c r="CA9" s="208"/>
      <c r="CB9" s="209"/>
      <c r="CC9" s="208"/>
      <c r="CD9" s="209"/>
      <c r="CE9" s="208"/>
      <c r="CF9" s="209"/>
      <c r="CG9" s="208"/>
      <c r="CH9" s="209"/>
      <c r="CI9" s="208"/>
      <c r="CJ9" s="209"/>
      <c r="CK9" s="208"/>
      <c r="CL9" s="209"/>
      <c r="CM9" s="208"/>
      <c r="CN9" s="209"/>
      <c r="CO9" s="208"/>
      <c r="CP9" s="209"/>
      <c r="CQ9" s="208"/>
      <c r="CR9" s="209"/>
      <c r="CS9" s="208"/>
      <c r="CT9" s="209"/>
      <c r="CU9" s="208"/>
      <c r="CV9" s="209"/>
      <c r="CW9" s="208"/>
      <c r="CX9" s="209"/>
      <c r="CY9" s="208"/>
      <c r="CZ9" s="209"/>
      <c r="DA9" s="208"/>
      <c r="DB9" s="209"/>
      <c r="DC9" s="208"/>
      <c r="DD9" s="209"/>
      <c r="DE9" s="208"/>
      <c r="DF9" s="209"/>
      <c r="DG9" s="208"/>
      <c r="DH9" s="209"/>
      <c r="DI9" s="208"/>
      <c r="DJ9" s="209"/>
      <c r="DK9" s="208"/>
      <c r="DL9" s="209"/>
      <c r="DM9" s="208"/>
      <c r="DN9" s="209"/>
      <c r="DO9" s="208"/>
      <c r="DP9" s="209"/>
      <c r="DQ9" s="208"/>
      <c r="DR9" s="209"/>
      <c r="DS9" s="208"/>
      <c r="DT9" s="209"/>
      <c r="DU9" s="120"/>
      <c r="DV9" s="121"/>
      <c r="DW9" s="16"/>
    </row>
    <row r="10" spans="1:127" s="1" customFormat="1" ht="18" customHeight="1" x14ac:dyDescent="0.2">
      <c r="A10" s="16"/>
      <c r="B10" s="17" t="s">
        <v>71</v>
      </c>
      <c r="C10" s="179" t="s">
        <v>82</v>
      </c>
      <c r="D10" s="211"/>
      <c r="E10" s="179" t="s">
        <v>82</v>
      </c>
      <c r="F10" s="180"/>
      <c r="G10" s="179" t="s">
        <v>75</v>
      </c>
      <c r="H10" s="180"/>
      <c r="I10" s="179" t="s">
        <v>82</v>
      </c>
      <c r="J10" s="180"/>
      <c r="K10" s="179" t="s">
        <v>75</v>
      </c>
      <c r="L10" s="180"/>
      <c r="M10" s="179" t="s">
        <v>220</v>
      </c>
      <c r="N10" s="180"/>
      <c r="O10" s="179" t="s">
        <v>75</v>
      </c>
      <c r="P10" s="180"/>
      <c r="Q10" s="179" t="s">
        <v>220</v>
      </c>
      <c r="R10" s="180"/>
      <c r="S10" s="179" t="s">
        <v>75</v>
      </c>
      <c r="T10" s="180"/>
      <c r="U10" s="179" t="s">
        <v>86</v>
      </c>
      <c r="V10" s="180"/>
      <c r="W10" s="179" t="s">
        <v>85</v>
      </c>
      <c r="X10" s="180"/>
      <c r="Y10" s="179" t="s">
        <v>85</v>
      </c>
      <c r="Z10" s="180"/>
      <c r="AA10" s="179" t="s">
        <v>86</v>
      </c>
      <c r="AB10" s="180"/>
      <c r="AC10" s="179" t="s">
        <v>85</v>
      </c>
      <c r="AD10" s="180"/>
      <c r="AE10" s="179" t="s">
        <v>85</v>
      </c>
      <c r="AF10" s="180"/>
      <c r="AG10" s="179" t="s">
        <v>86</v>
      </c>
      <c r="AH10" s="180"/>
      <c r="AI10" s="179" t="s">
        <v>85</v>
      </c>
      <c r="AJ10" s="180"/>
      <c r="AK10" s="179" t="s">
        <v>86</v>
      </c>
      <c r="AL10" s="180"/>
      <c r="AM10" s="179" t="s">
        <v>86</v>
      </c>
      <c r="AN10" s="180"/>
      <c r="AO10" s="179" t="s">
        <v>85</v>
      </c>
      <c r="AP10" s="180"/>
      <c r="AQ10" s="179" t="s">
        <v>76</v>
      </c>
      <c r="AR10" s="180"/>
      <c r="AS10" s="179" t="s">
        <v>220</v>
      </c>
      <c r="AT10" s="180"/>
      <c r="AU10" s="179" t="s">
        <v>75</v>
      </c>
      <c r="AV10" s="180"/>
      <c r="AW10" s="179" t="s">
        <v>75</v>
      </c>
      <c r="AX10" s="180"/>
      <c r="AY10" s="179" t="s">
        <v>85</v>
      </c>
      <c r="AZ10" s="180"/>
      <c r="BA10" s="179" t="s">
        <v>86</v>
      </c>
      <c r="BB10" s="180"/>
      <c r="BC10" s="179" t="s">
        <v>76</v>
      </c>
      <c r="BD10" s="180"/>
      <c r="BE10" s="179" t="s">
        <v>76</v>
      </c>
      <c r="BF10" s="180"/>
      <c r="BG10" s="179" t="s">
        <v>76</v>
      </c>
      <c r="BH10" s="180"/>
      <c r="BI10" s="179" t="s">
        <v>220</v>
      </c>
      <c r="BJ10" s="180"/>
      <c r="BK10" s="179" t="s">
        <v>86</v>
      </c>
      <c r="BL10" s="180"/>
      <c r="BM10" s="179" t="s">
        <v>192</v>
      </c>
      <c r="BN10" s="180"/>
      <c r="BO10" s="179" t="s">
        <v>85</v>
      </c>
      <c r="BP10" s="180"/>
      <c r="BQ10" s="179" t="s">
        <v>85</v>
      </c>
      <c r="BR10" s="180"/>
      <c r="BS10" s="179" t="s">
        <v>86</v>
      </c>
      <c r="BT10" s="180"/>
      <c r="BU10" s="179" t="s">
        <v>86</v>
      </c>
      <c r="BV10" s="180"/>
      <c r="BW10" s="179" t="s">
        <v>86</v>
      </c>
      <c r="BX10" s="180"/>
      <c r="BY10" s="179" t="s">
        <v>86</v>
      </c>
      <c r="BZ10" s="180"/>
      <c r="CA10" s="179" t="s">
        <v>86</v>
      </c>
      <c r="CB10" s="180"/>
      <c r="CC10" s="179" t="s">
        <v>86</v>
      </c>
      <c r="CD10" s="180"/>
      <c r="CE10" s="179" t="s">
        <v>86</v>
      </c>
      <c r="CF10" s="180"/>
      <c r="CG10" s="179" t="s">
        <v>86</v>
      </c>
      <c r="CH10" s="180"/>
      <c r="CI10" s="179" t="s">
        <v>86</v>
      </c>
      <c r="CJ10" s="180"/>
      <c r="CK10" s="179" t="s">
        <v>86</v>
      </c>
      <c r="CL10" s="180"/>
      <c r="CM10" s="179" t="s">
        <v>86</v>
      </c>
      <c r="CN10" s="180"/>
      <c r="CO10" s="179" t="s">
        <v>86</v>
      </c>
      <c r="CP10" s="180"/>
      <c r="CQ10" s="179" t="s">
        <v>86</v>
      </c>
      <c r="CR10" s="180"/>
      <c r="CS10" s="179" t="s">
        <v>86</v>
      </c>
      <c r="CT10" s="180"/>
      <c r="CU10" s="179" t="s">
        <v>86</v>
      </c>
      <c r="CV10" s="180"/>
      <c r="CW10" s="179" t="s">
        <v>86</v>
      </c>
      <c r="CX10" s="180"/>
      <c r="CY10" s="179" t="s">
        <v>86</v>
      </c>
      <c r="CZ10" s="180"/>
      <c r="DA10" s="179" t="s">
        <v>86</v>
      </c>
      <c r="DB10" s="180"/>
      <c r="DC10" s="179" t="s">
        <v>86</v>
      </c>
      <c r="DD10" s="180"/>
      <c r="DE10" s="179" t="s">
        <v>86</v>
      </c>
      <c r="DF10" s="180"/>
      <c r="DG10" s="179" t="s">
        <v>86</v>
      </c>
      <c r="DH10" s="180"/>
      <c r="DI10" s="179" t="s">
        <v>86</v>
      </c>
      <c r="DJ10" s="180"/>
      <c r="DK10" s="179" t="s">
        <v>86</v>
      </c>
      <c r="DL10" s="180"/>
      <c r="DM10" s="179" t="s">
        <v>86</v>
      </c>
      <c r="DN10" s="180"/>
      <c r="DO10" s="179" t="s">
        <v>86</v>
      </c>
      <c r="DP10" s="180"/>
      <c r="DQ10" s="179" t="s">
        <v>76</v>
      </c>
      <c r="DR10" s="180"/>
      <c r="DS10" s="179" t="s">
        <v>85</v>
      </c>
      <c r="DT10" s="180"/>
      <c r="DU10" s="218"/>
      <c r="DV10" s="219"/>
      <c r="DW10" s="16"/>
    </row>
    <row r="11" spans="1:127" s="1" customFormat="1" ht="16.5" customHeight="1" x14ac:dyDescent="0.2">
      <c r="A11" s="102"/>
      <c r="B11" s="17" t="s">
        <v>12</v>
      </c>
      <c r="C11" s="179"/>
      <c r="D11" s="180"/>
      <c r="E11" s="179"/>
      <c r="F11" s="180"/>
      <c r="G11" s="179"/>
      <c r="H11" s="180"/>
      <c r="I11" s="179"/>
      <c r="J11" s="180"/>
      <c r="K11" s="179" t="s">
        <v>204</v>
      </c>
      <c r="L11" s="180"/>
      <c r="M11" s="179"/>
      <c r="N11" s="180"/>
      <c r="O11" s="179" t="s">
        <v>204</v>
      </c>
      <c r="P11" s="180"/>
      <c r="Q11" s="179"/>
      <c r="R11" s="180"/>
      <c r="S11" s="179" t="s">
        <v>204</v>
      </c>
      <c r="T11" s="180"/>
      <c r="U11" s="179" t="s">
        <v>204</v>
      </c>
      <c r="V11" s="180"/>
      <c r="W11" s="179" t="s">
        <v>204</v>
      </c>
      <c r="X11" s="180"/>
      <c r="Y11" s="179" t="s">
        <v>204</v>
      </c>
      <c r="Z11" s="180"/>
      <c r="AA11" s="179" t="s">
        <v>204</v>
      </c>
      <c r="AB11" s="180"/>
      <c r="AC11" s="179"/>
      <c r="AD11" s="180"/>
      <c r="AE11" s="179" t="s">
        <v>204</v>
      </c>
      <c r="AF11" s="180"/>
      <c r="AG11" s="179" t="s">
        <v>204</v>
      </c>
      <c r="AH11" s="180"/>
      <c r="AI11" s="179" t="s">
        <v>204</v>
      </c>
      <c r="AJ11" s="180"/>
      <c r="AK11" s="179" t="s">
        <v>204</v>
      </c>
      <c r="AL11" s="180"/>
      <c r="AM11" s="179" t="s">
        <v>204</v>
      </c>
      <c r="AN11" s="180"/>
      <c r="AO11" s="179" t="s">
        <v>204</v>
      </c>
      <c r="AP11" s="180"/>
      <c r="AQ11" s="179" t="s">
        <v>204</v>
      </c>
      <c r="AR11" s="180"/>
      <c r="AS11" s="179"/>
      <c r="AT11" s="180"/>
      <c r="AU11" s="179" t="s">
        <v>204</v>
      </c>
      <c r="AV11" s="180"/>
      <c r="AW11" s="179" t="s">
        <v>204</v>
      </c>
      <c r="AX11" s="180"/>
      <c r="AY11" s="179" t="s">
        <v>204</v>
      </c>
      <c r="AZ11" s="180"/>
      <c r="BA11" s="179" t="s">
        <v>204</v>
      </c>
      <c r="BB11" s="180"/>
      <c r="BC11" s="179" t="s">
        <v>204</v>
      </c>
      <c r="BD11" s="180"/>
      <c r="BE11" s="179" t="s">
        <v>204</v>
      </c>
      <c r="BF11" s="180"/>
      <c r="BG11" s="179" t="s">
        <v>204</v>
      </c>
      <c r="BH11" s="180"/>
      <c r="BI11" s="179"/>
      <c r="BJ11" s="180"/>
      <c r="BK11" s="179" t="s">
        <v>204</v>
      </c>
      <c r="BL11" s="180"/>
      <c r="BM11" s="179" t="s">
        <v>204</v>
      </c>
      <c r="BN11" s="180"/>
      <c r="BO11" s="179" t="s">
        <v>204</v>
      </c>
      <c r="BP11" s="180"/>
      <c r="BQ11" s="179" t="s">
        <v>204</v>
      </c>
      <c r="BR11" s="180"/>
      <c r="BS11" s="179" t="s">
        <v>204</v>
      </c>
      <c r="BT11" s="180"/>
      <c r="BU11" s="179" t="s">
        <v>204</v>
      </c>
      <c r="BV11" s="180"/>
      <c r="BW11" s="179" t="s">
        <v>204</v>
      </c>
      <c r="BX11" s="180"/>
      <c r="BY11" s="179" t="s">
        <v>204</v>
      </c>
      <c r="BZ11" s="180"/>
      <c r="CA11" s="179" t="s">
        <v>204</v>
      </c>
      <c r="CB11" s="180"/>
      <c r="CC11" s="179" t="s">
        <v>204</v>
      </c>
      <c r="CD11" s="180"/>
      <c r="CE11" s="179" t="s">
        <v>204</v>
      </c>
      <c r="CF11" s="180"/>
      <c r="CG11" s="179" t="s">
        <v>204</v>
      </c>
      <c r="CH11" s="180"/>
      <c r="CI11" s="179" t="s">
        <v>204</v>
      </c>
      <c r="CJ11" s="180"/>
      <c r="CK11" s="179" t="s">
        <v>204</v>
      </c>
      <c r="CL11" s="180"/>
      <c r="CM11" s="179" t="s">
        <v>204</v>
      </c>
      <c r="CN11" s="180"/>
      <c r="CO11" s="179" t="s">
        <v>204</v>
      </c>
      <c r="CP11" s="180"/>
      <c r="CQ11" s="179" t="s">
        <v>204</v>
      </c>
      <c r="CR11" s="180"/>
      <c r="CS11" s="179" t="s">
        <v>204</v>
      </c>
      <c r="CT11" s="180"/>
      <c r="CU11" s="179" t="s">
        <v>204</v>
      </c>
      <c r="CV11" s="180"/>
      <c r="CW11" s="179" t="s">
        <v>204</v>
      </c>
      <c r="CX11" s="180"/>
      <c r="CY11" s="179" t="s">
        <v>204</v>
      </c>
      <c r="CZ11" s="180"/>
      <c r="DA11" s="179" t="s">
        <v>204</v>
      </c>
      <c r="DB11" s="180"/>
      <c r="DC11" s="179" t="s">
        <v>204</v>
      </c>
      <c r="DD11" s="180"/>
      <c r="DE11" s="179" t="s">
        <v>204</v>
      </c>
      <c r="DF11" s="180"/>
      <c r="DG11" s="179" t="s">
        <v>204</v>
      </c>
      <c r="DH11" s="180"/>
      <c r="DI11" s="179" t="s">
        <v>204</v>
      </c>
      <c r="DJ11" s="180"/>
      <c r="DK11" s="179" t="s">
        <v>204</v>
      </c>
      <c r="DL11" s="180"/>
      <c r="DM11" s="179" t="s">
        <v>204</v>
      </c>
      <c r="DN11" s="180"/>
      <c r="DO11" s="179" t="s">
        <v>204</v>
      </c>
      <c r="DP11" s="180"/>
      <c r="DQ11" s="179"/>
      <c r="DR11" s="180"/>
      <c r="DS11" s="179"/>
      <c r="DT11" s="180"/>
      <c r="DU11" s="218"/>
      <c r="DV11" s="219"/>
      <c r="DW11" s="16"/>
    </row>
    <row r="12" spans="1:127" ht="38.25" x14ac:dyDescent="0.2">
      <c r="A12" s="119"/>
      <c r="B12" s="17" t="s">
        <v>13</v>
      </c>
      <c r="C12" s="179"/>
      <c r="D12" s="210"/>
      <c r="E12" s="179"/>
      <c r="F12" s="180"/>
      <c r="G12" s="179"/>
      <c r="H12" s="210"/>
      <c r="I12" s="179"/>
      <c r="J12" s="180"/>
      <c r="K12" s="179"/>
      <c r="L12" s="210"/>
      <c r="M12" s="179"/>
      <c r="N12" s="180"/>
      <c r="O12" s="179"/>
      <c r="P12" s="180"/>
      <c r="Q12" s="179"/>
      <c r="R12" s="180"/>
      <c r="S12" s="179"/>
      <c r="T12" s="210"/>
      <c r="U12" s="179"/>
      <c r="V12" s="180"/>
      <c r="W12" s="179"/>
      <c r="X12" s="180"/>
      <c r="Y12" s="218"/>
      <c r="Z12" s="219"/>
      <c r="AA12" s="179"/>
      <c r="AB12" s="180"/>
      <c r="AC12" s="179"/>
      <c r="AD12" s="180"/>
      <c r="AE12" s="179"/>
      <c r="AF12" s="180"/>
      <c r="AG12" s="179"/>
      <c r="AH12" s="180"/>
      <c r="AI12" s="179"/>
      <c r="AJ12" s="180"/>
      <c r="AK12" s="179"/>
      <c r="AL12" s="180"/>
      <c r="AM12" s="179"/>
      <c r="AN12" s="180"/>
      <c r="AO12" s="179"/>
      <c r="AP12" s="180"/>
      <c r="AQ12" s="179"/>
      <c r="AR12" s="180"/>
      <c r="AS12" s="179"/>
      <c r="AT12" s="180"/>
      <c r="AU12" s="179"/>
      <c r="AV12" s="180"/>
      <c r="AW12" s="179"/>
      <c r="AX12" s="180"/>
      <c r="AY12" s="179"/>
      <c r="AZ12" s="180"/>
      <c r="BA12" s="179"/>
      <c r="BB12" s="180"/>
      <c r="BC12" s="179"/>
      <c r="BD12" s="180"/>
      <c r="BE12" s="179"/>
      <c r="BF12" s="180"/>
      <c r="BG12" s="179"/>
      <c r="BH12" s="180"/>
      <c r="BI12" s="179"/>
      <c r="BJ12" s="180"/>
      <c r="BK12" s="179"/>
      <c r="BL12" s="180"/>
      <c r="BM12" s="179"/>
      <c r="BN12" s="180"/>
      <c r="BO12" s="179"/>
      <c r="BP12" s="180"/>
      <c r="BQ12" s="179"/>
      <c r="BR12" s="180"/>
      <c r="BS12" s="179"/>
      <c r="BT12" s="180"/>
      <c r="BU12" s="179"/>
      <c r="BV12" s="180"/>
      <c r="BW12" s="179"/>
      <c r="BX12" s="180"/>
      <c r="BY12" s="179"/>
      <c r="BZ12" s="180"/>
      <c r="CA12" s="179"/>
      <c r="CB12" s="180"/>
      <c r="CC12" s="179"/>
      <c r="CD12" s="180"/>
      <c r="CE12" s="179"/>
      <c r="CF12" s="180"/>
      <c r="CG12" s="179"/>
      <c r="CH12" s="180"/>
      <c r="CI12" s="179"/>
      <c r="CJ12" s="180"/>
      <c r="CK12" s="179"/>
      <c r="CL12" s="180"/>
      <c r="CM12" s="179"/>
      <c r="CN12" s="180"/>
      <c r="CO12" s="179"/>
      <c r="CP12" s="180"/>
      <c r="CQ12" s="179"/>
      <c r="CR12" s="180"/>
      <c r="CS12" s="179"/>
      <c r="CT12" s="180"/>
      <c r="CU12" s="179"/>
      <c r="CV12" s="180"/>
      <c r="CW12" s="179"/>
      <c r="CX12" s="180"/>
      <c r="CY12" s="179"/>
      <c r="CZ12" s="180"/>
      <c r="DA12" s="179"/>
      <c r="DB12" s="180"/>
      <c r="DC12" s="179"/>
      <c r="DD12" s="180"/>
      <c r="DE12" s="179"/>
      <c r="DF12" s="180"/>
      <c r="DG12" s="179"/>
      <c r="DH12" s="180"/>
      <c r="DI12" s="179"/>
      <c r="DJ12" s="180"/>
      <c r="DK12" s="179"/>
      <c r="DL12" s="180"/>
      <c r="DM12" s="179"/>
      <c r="DN12" s="180"/>
      <c r="DO12" s="179"/>
      <c r="DP12" s="180"/>
      <c r="DQ12" s="179"/>
      <c r="DR12" s="180"/>
      <c r="DS12" s="179"/>
      <c r="DT12" s="180"/>
      <c r="DU12" s="218"/>
      <c r="DV12" s="219"/>
      <c r="DW12" s="18"/>
    </row>
    <row r="13" spans="1:127"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c r="E52" s="137"/>
      <c r="F52" s="137"/>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S4:T4"/>
    <mergeCell ref="U4:V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E4:DF4"/>
    <mergeCell ref="DG4:DH4"/>
    <mergeCell ref="DI4:DJ4"/>
    <mergeCell ref="DK4:DL4"/>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 ref="BU5:BV5"/>
    <mergeCell ref="BW5:BX5"/>
    <mergeCell ref="BY5:BZ5"/>
    <mergeCell ref="CA5:CB5"/>
    <mergeCell ref="CC5:CD5"/>
    <mergeCell ref="CE5:CF5"/>
    <mergeCell ref="CG5:CH5"/>
    <mergeCell ref="CI5:CJ5"/>
    <mergeCell ref="CK5:CL5"/>
    <mergeCell ref="CM5:CN5"/>
    <mergeCell ref="CO5:CP5"/>
    <mergeCell ref="CQ5:CR5"/>
    <mergeCell ref="CS5:CT5"/>
    <mergeCell ref="DC5:DD5"/>
    <mergeCell ref="DE5:DF5"/>
    <mergeCell ref="DG5:DH5"/>
    <mergeCell ref="DI5:DJ5"/>
    <mergeCell ref="K6:L6"/>
    <mergeCell ref="M6:N6"/>
    <mergeCell ref="O6:P6"/>
    <mergeCell ref="Q6:R6"/>
    <mergeCell ref="AE6:AF6"/>
    <mergeCell ref="AG6:AH6"/>
    <mergeCell ref="AQ6:AR6"/>
    <mergeCell ref="AS6:AT6"/>
    <mergeCell ref="AU6:AV6"/>
    <mergeCell ref="AW6:AX6"/>
    <mergeCell ref="AY6:AZ6"/>
    <mergeCell ref="BA6:BB6"/>
    <mergeCell ref="BC6:BD6"/>
    <mergeCell ref="BE6:BF6"/>
    <mergeCell ref="BG6:BH6"/>
    <mergeCell ref="BI6:BJ6"/>
    <mergeCell ref="BK6:BL6"/>
    <mergeCell ref="BM6:BN6"/>
    <mergeCell ref="C6:D6"/>
    <mergeCell ref="E6:F6"/>
    <mergeCell ref="G6:H6"/>
    <mergeCell ref="I6:J6"/>
    <mergeCell ref="DS5:DT5"/>
    <mergeCell ref="DU5:DV5"/>
    <mergeCell ref="CU5:CV5"/>
    <mergeCell ref="CW5:CX5"/>
    <mergeCell ref="CY5:CZ5"/>
    <mergeCell ref="DA5:DB5"/>
    <mergeCell ref="DK5:DL5"/>
    <mergeCell ref="DM5:DN5"/>
    <mergeCell ref="DO5:DP5"/>
    <mergeCell ref="DQ5:DR5"/>
    <mergeCell ref="S6:T6"/>
    <mergeCell ref="U6:V6"/>
    <mergeCell ref="W6:X6"/>
    <mergeCell ref="Y6:Z6"/>
    <mergeCell ref="AA6:AB6"/>
    <mergeCell ref="AC6:AD6"/>
    <mergeCell ref="AI6:AJ6"/>
    <mergeCell ref="AK6:AL6"/>
    <mergeCell ref="AM6:AN6"/>
    <mergeCell ref="AO6:AP6"/>
    <mergeCell ref="BO6:BP6"/>
    <mergeCell ref="BQ6:BR6"/>
    <mergeCell ref="BS6:BT6"/>
    <mergeCell ref="BU6:BV6"/>
    <mergeCell ref="BW6:BX6"/>
    <mergeCell ref="BY6:BZ6"/>
    <mergeCell ref="CA6:CB6"/>
    <mergeCell ref="CC6:CD6"/>
    <mergeCell ref="CE6:CF6"/>
    <mergeCell ref="CG6:CH6"/>
    <mergeCell ref="CI6:CJ6"/>
    <mergeCell ref="CK6:CL6"/>
    <mergeCell ref="CM6:CN6"/>
    <mergeCell ref="CO6:CP6"/>
    <mergeCell ref="CQ6:CR6"/>
    <mergeCell ref="CS6:CT6"/>
    <mergeCell ref="CU6:CV6"/>
    <mergeCell ref="CW6:CX6"/>
    <mergeCell ref="CY6:CZ6"/>
    <mergeCell ref="DA6:DB6"/>
    <mergeCell ref="DC6:DD6"/>
    <mergeCell ref="DE6:DF6"/>
    <mergeCell ref="DG6:DH6"/>
    <mergeCell ref="DI6:DJ6"/>
    <mergeCell ref="DK6:DL6"/>
    <mergeCell ref="DM6:DN6"/>
    <mergeCell ref="DO6:DP6"/>
    <mergeCell ref="DQ6:DR6"/>
    <mergeCell ref="DS6:DT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DQ7:DR7"/>
    <mergeCell ref="DS7:DT7"/>
    <mergeCell ref="DE7:DF7"/>
    <mergeCell ref="DG7:DH7"/>
    <mergeCell ref="DI7:DJ7"/>
    <mergeCell ref="DK7:DL7"/>
    <mergeCell ref="DM7:DN7"/>
    <mergeCell ref="DO7:DP7"/>
    <mergeCell ref="CW7:CX7"/>
    <mergeCell ref="CY7:CZ7"/>
    <mergeCell ref="DA7:DB7"/>
    <mergeCell ref="DC7:DD7"/>
    <mergeCell ref="DU7:DV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BM8:BN8"/>
    <mergeCell ref="BO8:BP8"/>
    <mergeCell ref="BQ8:BR8"/>
    <mergeCell ref="BS8:BT8"/>
    <mergeCell ref="BU8:BV8"/>
    <mergeCell ref="BW8:BX8"/>
    <mergeCell ref="BY8:BZ8"/>
    <mergeCell ref="CA8:CB8"/>
    <mergeCell ref="CC8:CD8"/>
    <mergeCell ref="CE8:CF8"/>
    <mergeCell ref="CG8:CH8"/>
    <mergeCell ref="CI8:CJ8"/>
    <mergeCell ref="CK8:CL8"/>
    <mergeCell ref="CM8:CN8"/>
    <mergeCell ref="CO8:CP8"/>
    <mergeCell ref="CQ8:CR8"/>
    <mergeCell ref="CS8:CT8"/>
    <mergeCell ref="CU8:CV8"/>
    <mergeCell ref="CW8:CX8"/>
    <mergeCell ref="CY8:CZ8"/>
    <mergeCell ref="DA8:DB8"/>
    <mergeCell ref="DC8:DD8"/>
    <mergeCell ref="DE8:DF8"/>
    <mergeCell ref="DG8:DH8"/>
    <mergeCell ref="DI8:DJ8"/>
    <mergeCell ref="DK8:DL8"/>
    <mergeCell ref="DM8:DN8"/>
    <mergeCell ref="DO8:DP8"/>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AS9:AT9"/>
    <mergeCell ref="AU9:AV9"/>
    <mergeCell ref="AW9:AX9"/>
    <mergeCell ref="AY9:AZ9"/>
    <mergeCell ref="BA9:BB9"/>
    <mergeCell ref="BC9:BD9"/>
    <mergeCell ref="BE9:BF9"/>
    <mergeCell ref="BG9:BH9"/>
    <mergeCell ref="BI9:BJ9"/>
    <mergeCell ref="BK9:BL9"/>
    <mergeCell ref="BM9:BN9"/>
    <mergeCell ref="BO9:BP9"/>
    <mergeCell ref="BQ9:BR9"/>
    <mergeCell ref="BS9:BT9"/>
    <mergeCell ref="BU9:BV9"/>
    <mergeCell ref="BW9:BX9"/>
    <mergeCell ref="BY9:BZ9"/>
    <mergeCell ref="CA9:CB9"/>
    <mergeCell ref="CC9:CD9"/>
    <mergeCell ref="CE9:CF9"/>
    <mergeCell ref="CG9:CH9"/>
    <mergeCell ref="CI9:CJ9"/>
    <mergeCell ref="CK9:CL9"/>
    <mergeCell ref="CM9:CN9"/>
    <mergeCell ref="CO9:CP9"/>
    <mergeCell ref="CQ9:CR9"/>
    <mergeCell ref="CS9:CT9"/>
    <mergeCell ref="CU9:CV9"/>
    <mergeCell ref="DQ9:DR9"/>
    <mergeCell ref="DS9:DT9"/>
    <mergeCell ref="DE9:DF9"/>
    <mergeCell ref="DG9:DH9"/>
    <mergeCell ref="DI9:DJ9"/>
    <mergeCell ref="DK9:DL9"/>
    <mergeCell ref="DM9:DN9"/>
    <mergeCell ref="DO9:DP9"/>
    <mergeCell ref="CW9:CX9"/>
    <mergeCell ref="CY9:CZ9"/>
    <mergeCell ref="DA9:DB9"/>
    <mergeCell ref="DC9:DD9"/>
    <mergeCell ref="C10:D10"/>
    <mergeCell ref="E10:F10"/>
    <mergeCell ref="G10:H10"/>
    <mergeCell ref="I10:J10"/>
    <mergeCell ref="K10:L10"/>
    <mergeCell ref="M10:N10"/>
    <mergeCell ref="O10:P10"/>
    <mergeCell ref="Q10:R10"/>
    <mergeCell ref="S10:T10"/>
    <mergeCell ref="AY10:AZ10"/>
    <mergeCell ref="BA10:BB10"/>
    <mergeCell ref="BC10:BD10"/>
    <mergeCell ref="U10:V10"/>
    <mergeCell ref="W10:X10"/>
    <mergeCell ref="Y10:Z10"/>
    <mergeCell ref="AA10:AB10"/>
    <mergeCell ref="AC10:AD10"/>
    <mergeCell ref="AE10:AF10"/>
    <mergeCell ref="AG10:AH10"/>
    <mergeCell ref="AI10:AJ10"/>
    <mergeCell ref="AK10:AL10"/>
    <mergeCell ref="CQ10:CR10"/>
    <mergeCell ref="CS10:CT10"/>
    <mergeCell ref="CU10:CV10"/>
    <mergeCell ref="CW10:CX10"/>
    <mergeCell ref="CY10:CZ10"/>
    <mergeCell ref="DA10:DB10"/>
    <mergeCell ref="DC10:DD10"/>
    <mergeCell ref="DE10:DF10"/>
    <mergeCell ref="BW10:BX10"/>
    <mergeCell ref="BY10:BZ10"/>
    <mergeCell ref="CA10:CB10"/>
    <mergeCell ref="CC10:CD10"/>
    <mergeCell ref="CE10:CF10"/>
    <mergeCell ref="CG10:CH10"/>
    <mergeCell ref="CI10:CJ10"/>
    <mergeCell ref="CK10:CL10"/>
    <mergeCell ref="CM10:CN10"/>
    <mergeCell ref="U11:V11"/>
    <mergeCell ref="W11:X11"/>
    <mergeCell ref="Y11:Z11"/>
    <mergeCell ref="AA11:AB11"/>
    <mergeCell ref="AC11:AD11"/>
    <mergeCell ref="AE11:AF11"/>
    <mergeCell ref="AG11:AH11"/>
    <mergeCell ref="AI11:AJ11"/>
    <mergeCell ref="CO10:CP10"/>
    <mergeCell ref="BE10:BF10"/>
    <mergeCell ref="BG10:BH10"/>
    <mergeCell ref="BI10:BJ10"/>
    <mergeCell ref="BK10:BL10"/>
    <mergeCell ref="BM10:BN10"/>
    <mergeCell ref="BO10:BP10"/>
    <mergeCell ref="BQ10:BR10"/>
    <mergeCell ref="BS10:BT10"/>
    <mergeCell ref="BU10:BV10"/>
    <mergeCell ref="AM10:AN10"/>
    <mergeCell ref="AO10:AP10"/>
    <mergeCell ref="AQ10:AR10"/>
    <mergeCell ref="AS10:AT10"/>
    <mergeCell ref="AU10:AV10"/>
    <mergeCell ref="AW10:AX10"/>
    <mergeCell ref="C11:D11"/>
    <mergeCell ref="E11:F11"/>
    <mergeCell ref="G11:H11"/>
    <mergeCell ref="I11:J11"/>
    <mergeCell ref="K11:L11"/>
    <mergeCell ref="M11:N11"/>
    <mergeCell ref="O11:P11"/>
    <mergeCell ref="Q11:R11"/>
    <mergeCell ref="S11:T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DQ11:DR11"/>
    <mergeCell ref="DS11:DT11"/>
    <mergeCell ref="DE11:DF11"/>
    <mergeCell ref="DG11:DH11"/>
    <mergeCell ref="DI11:DJ11"/>
    <mergeCell ref="DK11:DL11"/>
    <mergeCell ref="DM11:DN11"/>
    <mergeCell ref="DO11:DP11"/>
    <mergeCell ref="CW11:CX11"/>
    <mergeCell ref="CY11:CZ11"/>
    <mergeCell ref="DA11:DB11"/>
    <mergeCell ref="DC11:DD11"/>
    <mergeCell ref="C12:D12"/>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I12:AJ12"/>
    <mergeCell ref="AK12:AL12"/>
    <mergeCell ref="AM12:AN12"/>
    <mergeCell ref="AO12:AP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CS12:CT12"/>
    <mergeCell ref="CU12:CV12"/>
    <mergeCell ref="CW12:CX12"/>
    <mergeCell ref="CY12:CZ12"/>
    <mergeCell ref="DA12:DB12"/>
    <mergeCell ref="DC12:DD12"/>
    <mergeCell ref="DE12:DF12"/>
    <mergeCell ref="DU12:DV12"/>
    <mergeCell ref="DU10:DV10"/>
    <mergeCell ref="DU11:DV11"/>
    <mergeCell ref="DG12:DH12"/>
    <mergeCell ref="DI12:DJ12"/>
    <mergeCell ref="DS12:DT12"/>
    <mergeCell ref="DK12:DL12"/>
    <mergeCell ref="DM12:DN12"/>
    <mergeCell ref="DO12:DP12"/>
    <mergeCell ref="DQ12:DR12"/>
    <mergeCell ref="DG10:DH10"/>
    <mergeCell ref="DI10:DJ10"/>
    <mergeCell ref="DK10:DL10"/>
    <mergeCell ref="DM10:DN10"/>
    <mergeCell ref="DO10:DP10"/>
    <mergeCell ref="DQ10:DR10"/>
    <mergeCell ref="DS10:DT10"/>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73" priority="7" stopIfTrue="1">
      <formula>AND(NOT(ISBLANK(C$8)),C14&gt;C$8)</formula>
    </cfRule>
    <cfRule type="expression" dxfId="172"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71"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70"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169" priority="2" stopIfTrue="1" operator="lessThan">
      <formula>H$12</formula>
    </cfRule>
  </conditionalFormatting>
  <conditionalFormatting sqref="H46 J46 L46 N46 P46 R46 T46 V46 X46 Z46 AB46 AD46 AF46">
    <cfRule type="cellIs" dxfId="168" priority="3" stopIfTrue="1" operator="greaterThan">
      <formula>H10</formula>
    </cfRule>
  </conditionalFormatting>
  <conditionalFormatting sqref="H47 J47 L47 N47 P47 R47 T47 V47 X47 Z47 AB47 AD47 AF47">
    <cfRule type="cellIs" dxfId="167"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166"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165" priority="6" stopIfTrue="1" operator="greaterThan">
      <formula>AG10</formula>
    </cfRule>
  </conditionalFormatting>
  <conditionalFormatting sqref="CR45">
    <cfRule type="cellIs" dxfId="164"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W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27" x14ac:dyDescent="0.2">
      <c r="A1" s="76" t="s">
        <v>160</v>
      </c>
      <c r="B1" s="77" t="s">
        <v>281</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2.75" customHeight="1" x14ac:dyDescent="0.2">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t="s">
        <v>276</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8.75" customHeight="1" x14ac:dyDescent="0.2">
      <c r="A4" s="16"/>
      <c r="B4" s="75" t="s">
        <v>161</v>
      </c>
      <c r="C4" s="216">
        <v>7</v>
      </c>
      <c r="D4" s="217"/>
      <c r="E4" s="216">
        <v>13</v>
      </c>
      <c r="F4" s="217"/>
      <c r="G4" s="216">
        <v>14</v>
      </c>
      <c r="H4" s="217"/>
      <c r="I4" s="216">
        <v>99</v>
      </c>
      <c r="J4" s="217"/>
      <c r="K4" s="216">
        <v>100</v>
      </c>
      <c r="L4" s="217"/>
      <c r="M4" s="216">
        <v>16</v>
      </c>
      <c r="N4" s="217"/>
      <c r="O4" s="216">
        <v>19</v>
      </c>
      <c r="P4" s="217"/>
      <c r="Q4" s="216">
        <v>20</v>
      </c>
      <c r="R4" s="217"/>
      <c r="S4" s="216">
        <v>17</v>
      </c>
      <c r="T4" s="217"/>
      <c r="U4" s="216">
        <v>18</v>
      </c>
      <c r="V4" s="217"/>
      <c r="W4" s="216">
        <v>21</v>
      </c>
      <c r="X4" s="217"/>
      <c r="Y4" s="216">
        <v>23</v>
      </c>
      <c r="Z4" s="217"/>
      <c r="AA4" s="216">
        <v>26</v>
      </c>
      <c r="AB4" s="217"/>
      <c r="AC4" s="216">
        <v>29</v>
      </c>
      <c r="AD4" s="217"/>
      <c r="AE4" s="216">
        <v>38</v>
      </c>
      <c r="AF4" s="217"/>
      <c r="AG4" s="216">
        <v>32</v>
      </c>
      <c r="AH4" s="217"/>
      <c r="AI4" s="216">
        <v>33</v>
      </c>
      <c r="AJ4" s="217"/>
      <c r="AK4" s="216">
        <v>31</v>
      </c>
      <c r="AL4" s="217"/>
      <c r="AM4" s="216">
        <v>35</v>
      </c>
      <c r="AN4" s="217"/>
      <c r="AO4" s="216">
        <v>37</v>
      </c>
      <c r="AP4" s="217"/>
      <c r="AQ4" s="216">
        <v>39</v>
      </c>
      <c r="AR4" s="217"/>
      <c r="AS4" s="216">
        <v>43</v>
      </c>
      <c r="AT4" s="217"/>
      <c r="AU4" s="216">
        <v>44</v>
      </c>
      <c r="AV4" s="217"/>
      <c r="AW4" s="216">
        <v>45</v>
      </c>
      <c r="AX4" s="217"/>
      <c r="AY4" s="216">
        <v>40</v>
      </c>
      <c r="AZ4" s="217"/>
      <c r="BA4" s="216">
        <v>42</v>
      </c>
      <c r="BB4" s="217"/>
      <c r="BC4" s="216">
        <v>50</v>
      </c>
      <c r="BD4" s="217"/>
      <c r="BE4" s="216">
        <v>46</v>
      </c>
      <c r="BF4" s="217"/>
      <c r="BG4" s="216">
        <v>47</v>
      </c>
      <c r="BH4" s="217"/>
      <c r="BI4" s="216">
        <v>48</v>
      </c>
      <c r="BJ4" s="217"/>
      <c r="BK4" s="216">
        <v>52</v>
      </c>
      <c r="BL4" s="217"/>
      <c r="BM4" s="216">
        <v>53</v>
      </c>
      <c r="BN4" s="217"/>
      <c r="BO4" s="216">
        <v>54</v>
      </c>
      <c r="BP4" s="217"/>
      <c r="BQ4" s="216">
        <v>55</v>
      </c>
      <c r="BR4" s="217"/>
      <c r="BS4" s="216">
        <v>56</v>
      </c>
      <c r="BT4" s="217"/>
      <c r="BU4" s="216">
        <v>71</v>
      </c>
      <c r="BV4" s="217"/>
      <c r="BW4" s="216">
        <v>63</v>
      </c>
      <c r="BX4" s="217"/>
      <c r="BY4" s="216">
        <v>64</v>
      </c>
      <c r="BZ4" s="217"/>
      <c r="CA4" s="216">
        <v>65</v>
      </c>
      <c r="CB4" s="217"/>
      <c r="CC4" s="216">
        <v>66</v>
      </c>
      <c r="CD4" s="217"/>
      <c r="CE4" s="216">
        <v>67</v>
      </c>
      <c r="CF4" s="217"/>
      <c r="CG4" s="216">
        <v>68</v>
      </c>
      <c r="CH4" s="217"/>
      <c r="CI4" s="216">
        <v>69</v>
      </c>
      <c r="CJ4" s="217"/>
      <c r="CK4" s="216">
        <v>78</v>
      </c>
      <c r="CL4" s="217"/>
      <c r="CM4" s="216">
        <v>79</v>
      </c>
      <c r="CN4" s="217"/>
      <c r="CO4" s="216">
        <v>74</v>
      </c>
      <c r="CP4" s="217"/>
      <c r="CQ4" s="216">
        <v>82</v>
      </c>
      <c r="CR4" s="217"/>
      <c r="CS4" s="216">
        <v>72</v>
      </c>
      <c r="CT4" s="217"/>
      <c r="CU4" s="216">
        <v>76</v>
      </c>
      <c r="CV4" s="217"/>
      <c r="CW4" s="216">
        <v>83</v>
      </c>
      <c r="CX4" s="217"/>
      <c r="CY4" s="216">
        <v>73</v>
      </c>
      <c r="CZ4" s="217"/>
      <c r="DA4" s="216">
        <v>80</v>
      </c>
      <c r="DB4" s="217"/>
      <c r="DC4" s="216">
        <v>70</v>
      </c>
      <c r="DD4" s="217"/>
      <c r="DE4" s="216">
        <v>75</v>
      </c>
      <c r="DF4" s="217"/>
      <c r="DG4" s="216">
        <v>77</v>
      </c>
      <c r="DH4" s="217"/>
      <c r="DI4" s="216">
        <v>59</v>
      </c>
      <c r="DJ4" s="217"/>
      <c r="DK4" s="216">
        <v>60</v>
      </c>
      <c r="DL4" s="217"/>
      <c r="DM4" s="216">
        <v>62</v>
      </c>
      <c r="DN4" s="217"/>
      <c r="DO4" s="216">
        <v>84</v>
      </c>
      <c r="DP4" s="217"/>
      <c r="DQ4" s="216">
        <v>85</v>
      </c>
      <c r="DR4" s="217"/>
      <c r="DS4" s="216">
        <v>87</v>
      </c>
      <c r="DT4" s="217"/>
      <c r="DU4" s="216"/>
      <c r="DV4" s="217"/>
      <c r="DW4" s="16"/>
    </row>
    <row r="5" spans="1:127" s="1" customFormat="1" ht="25.5" customHeight="1" x14ac:dyDescent="0.2">
      <c r="A5" s="16"/>
      <c r="B5" s="17" t="s">
        <v>10</v>
      </c>
      <c r="C5" s="179" t="s">
        <v>137</v>
      </c>
      <c r="D5" s="180"/>
      <c r="E5" s="179" t="s">
        <v>97</v>
      </c>
      <c r="F5" s="180"/>
      <c r="G5" s="179" t="s">
        <v>98</v>
      </c>
      <c r="H5" s="180"/>
      <c r="I5" s="179" t="s">
        <v>238</v>
      </c>
      <c r="J5" s="180"/>
      <c r="K5" s="179" t="s">
        <v>239</v>
      </c>
      <c r="L5" s="180"/>
      <c r="M5" s="179" t="s">
        <v>99</v>
      </c>
      <c r="N5" s="180"/>
      <c r="O5" s="179" t="s">
        <v>103</v>
      </c>
      <c r="P5" s="180"/>
      <c r="Q5" s="179" t="s">
        <v>104</v>
      </c>
      <c r="R5" s="180"/>
      <c r="S5" s="179" t="s">
        <v>101</v>
      </c>
      <c r="T5" s="180"/>
      <c r="U5" s="179" t="s">
        <v>102</v>
      </c>
      <c r="V5" s="180"/>
      <c r="W5" s="179" t="s">
        <v>36</v>
      </c>
      <c r="X5" s="180"/>
      <c r="Y5" s="179" t="s">
        <v>93</v>
      </c>
      <c r="Z5" s="180"/>
      <c r="AA5" s="179" t="s">
        <v>195</v>
      </c>
      <c r="AB5" s="180"/>
      <c r="AC5" s="179" t="s">
        <v>205</v>
      </c>
      <c r="AD5" s="180"/>
      <c r="AE5" s="179" t="s">
        <v>17</v>
      </c>
      <c r="AF5" s="180"/>
      <c r="AG5" s="179" t="s">
        <v>105</v>
      </c>
      <c r="AH5" s="180"/>
      <c r="AI5" s="179" t="s">
        <v>197</v>
      </c>
      <c r="AJ5" s="180"/>
      <c r="AK5" s="179" t="s">
        <v>164</v>
      </c>
      <c r="AL5" s="180"/>
      <c r="AM5" s="179" t="s">
        <v>198</v>
      </c>
      <c r="AN5" s="180"/>
      <c r="AO5" s="179" t="s">
        <v>199</v>
      </c>
      <c r="AP5" s="180"/>
      <c r="AQ5" s="179" t="s">
        <v>240</v>
      </c>
      <c r="AR5" s="180"/>
      <c r="AS5" s="179" t="s">
        <v>241</v>
      </c>
      <c r="AT5" s="180"/>
      <c r="AU5" s="179" t="s">
        <v>107</v>
      </c>
      <c r="AV5" s="180"/>
      <c r="AW5" s="179" t="s">
        <v>108</v>
      </c>
      <c r="AX5" s="180"/>
      <c r="AY5" s="179" t="s">
        <v>94</v>
      </c>
      <c r="AZ5" s="180"/>
      <c r="BA5" s="179" t="s">
        <v>248</v>
      </c>
      <c r="BB5" s="180"/>
      <c r="BC5" s="179" t="s">
        <v>202</v>
      </c>
      <c r="BD5" s="180"/>
      <c r="BE5" s="179" t="s">
        <v>6</v>
      </c>
      <c r="BF5" s="180"/>
      <c r="BG5" s="179" t="s">
        <v>8</v>
      </c>
      <c r="BH5" s="180"/>
      <c r="BI5" s="179" t="s">
        <v>7</v>
      </c>
      <c r="BJ5" s="180"/>
      <c r="BK5" s="179" t="s">
        <v>109</v>
      </c>
      <c r="BL5" s="180"/>
      <c r="BM5" s="179" t="s">
        <v>203</v>
      </c>
      <c r="BN5" s="180"/>
      <c r="BO5" s="179" t="s">
        <v>88</v>
      </c>
      <c r="BP5" s="180"/>
      <c r="BQ5" s="179" t="s">
        <v>253</v>
      </c>
      <c r="BR5" s="180"/>
      <c r="BS5" s="179" t="s">
        <v>73</v>
      </c>
      <c r="BT5" s="180"/>
      <c r="BU5" s="179" t="s">
        <v>146</v>
      </c>
      <c r="BV5" s="180"/>
      <c r="BW5" s="179" t="s">
        <v>115</v>
      </c>
      <c r="BX5" s="180"/>
      <c r="BY5" s="179" t="s">
        <v>143</v>
      </c>
      <c r="BZ5" s="180"/>
      <c r="CA5" s="179" t="s">
        <v>140</v>
      </c>
      <c r="CB5" s="180"/>
      <c r="CC5" s="179" t="s">
        <v>139</v>
      </c>
      <c r="CD5" s="180"/>
      <c r="CE5" s="179" t="s">
        <v>141</v>
      </c>
      <c r="CF5" s="180"/>
      <c r="CG5" s="179" t="s">
        <v>142</v>
      </c>
      <c r="CH5" s="180"/>
      <c r="CI5" s="179" t="s">
        <v>144</v>
      </c>
      <c r="CJ5" s="180"/>
      <c r="CK5" s="179" t="s">
        <v>129</v>
      </c>
      <c r="CL5" s="180"/>
      <c r="CM5" s="179" t="s">
        <v>150</v>
      </c>
      <c r="CN5" s="180"/>
      <c r="CO5" s="179" t="s">
        <v>148</v>
      </c>
      <c r="CP5" s="180"/>
      <c r="CQ5" s="179" t="s">
        <v>56</v>
      </c>
      <c r="CR5" s="180"/>
      <c r="CS5" s="179" t="s">
        <v>147</v>
      </c>
      <c r="CT5" s="180"/>
      <c r="CU5" s="179" t="s">
        <v>165</v>
      </c>
      <c r="CV5" s="180"/>
      <c r="CW5" s="179" t="s">
        <v>152</v>
      </c>
      <c r="CX5" s="180"/>
      <c r="CY5" s="179" t="s">
        <v>125</v>
      </c>
      <c r="CZ5" s="180"/>
      <c r="DA5" s="179" t="s">
        <v>151</v>
      </c>
      <c r="DB5" s="180"/>
      <c r="DC5" s="179" t="s">
        <v>145</v>
      </c>
      <c r="DD5" s="180"/>
      <c r="DE5" s="179" t="s">
        <v>80</v>
      </c>
      <c r="DF5" s="180"/>
      <c r="DG5" s="179" t="s">
        <v>149</v>
      </c>
      <c r="DH5" s="180"/>
      <c r="DI5" s="179" t="s">
        <v>74</v>
      </c>
      <c r="DJ5" s="180"/>
      <c r="DK5" s="179" t="s">
        <v>90</v>
      </c>
      <c r="DL5" s="180"/>
      <c r="DM5" s="179" t="s">
        <v>114</v>
      </c>
      <c r="DN5" s="180"/>
      <c r="DO5" s="179" t="s">
        <v>153</v>
      </c>
      <c r="DP5" s="180"/>
      <c r="DQ5" s="179" t="s">
        <v>18</v>
      </c>
      <c r="DR5" s="180"/>
      <c r="DS5" s="179" t="s">
        <v>40</v>
      </c>
      <c r="DT5" s="180"/>
      <c r="DU5" s="214" t="s">
        <v>162</v>
      </c>
      <c r="DV5" s="215"/>
      <c r="DW5" s="16"/>
    </row>
    <row r="6" spans="1:127" s="1" customFormat="1" ht="15.75" customHeight="1" x14ac:dyDescent="0.2">
      <c r="A6" s="16"/>
      <c r="B6" s="17" t="s">
        <v>11</v>
      </c>
      <c r="C6" s="179" t="s">
        <v>2</v>
      </c>
      <c r="D6" s="180"/>
      <c r="E6" s="179" t="s">
        <v>70</v>
      </c>
      <c r="F6" s="180"/>
      <c r="G6" s="179" t="s">
        <v>70</v>
      </c>
      <c r="H6" s="180"/>
      <c r="I6" s="179" t="s">
        <v>163</v>
      </c>
      <c r="J6" s="180"/>
      <c r="K6" s="179" t="s">
        <v>163</v>
      </c>
      <c r="L6" s="180"/>
      <c r="M6" s="179" t="s">
        <v>163</v>
      </c>
      <c r="N6" s="180"/>
      <c r="O6" s="179" t="s">
        <v>3</v>
      </c>
      <c r="P6" s="180"/>
      <c r="Q6" s="179" t="s">
        <v>3</v>
      </c>
      <c r="R6" s="180"/>
      <c r="S6" s="179" t="s">
        <v>138</v>
      </c>
      <c r="T6" s="180" t="s">
        <v>39</v>
      </c>
      <c r="U6" s="179" t="s">
        <v>138</v>
      </c>
      <c r="V6" s="180" t="s">
        <v>39</v>
      </c>
      <c r="W6" s="179" t="s">
        <v>3</v>
      </c>
      <c r="X6" s="180"/>
      <c r="Y6" s="179" t="s">
        <v>3</v>
      </c>
      <c r="Z6" s="180"/>
      <c r="AA6" s="179" t="s">
        <v>3</v>
      </c>
      <c r="AB6" s="180"/>
      <c r="AC6" s="179" t="s">
        <v>3</v>
      </c>
      <c r="AD6" s="180"/>
      <c r="AE6" s="179" t="s">
        <v>3</v>
      </c>
      <c r="AF6" s="180"/>
      <c r="AG6" s="179" t="s">
        <v>3</v>
      </c>
      <c r="AH6" s="180"/>
      <c r="AI6" s="179" t="s">
        <v>3</v>
      </c>
      <c r="AJ6" s="180"/>
      <c r="AK6" s="179" t="s">
        <v>3</v>
      </c>
      <c r="AL6" s="180"/>
      <c r="AM6" s="179" t="s">
        <v>3</v>
      </c>
      <c r="AN6" s="180"/>
      <c r="AO6" s="179" t="s">
        <v>3</v>
      </c>
      <c r="AP6" s="180"/>
      <c r="AQ6" s="179" t="s">
        <v>3</v>
      </c>
      <c r="AR6" s="180"/>
      <c r="AS6" s="179" t="s">
        <v>9</v>
      </c>
      <c r="AT6" s="180"/>
      <c r="AU6" s="179" t="s">
        <v>3</v>
      </c>
      <c r="AV6" s="180"/>
      <c r="AW6" s="179" t="s">
        <v>3</v>
      </c>
      <c r="AX6" s="180"/>
      <c r="AY6" s="179" t="s">
        <v>3</v>
      </c>
      <c r="AZ6" s="180"/>
      <c r="BA6" s="179" t="s">
        <v>3</v>
      </c>
      <c r="BB6" s="180"/>
      <c r="BC6" s="179" t="s">
        <v>3</v>
      </c>
      <c r="BD6" s="180"/>
      <c r="BE6" s="179" t="s">
        <v>3</v>
      </c>
      <c r="BF6" s="180"/>
      <c r="BG6" s="179" t="s">
        <v>3</v>
      </c>
      <c r="BH6" s="180"/>
      <c r="BI6" s="179" t="s">
        <v>3</v>
      </c>
      <c r="BJ6" s="180"/>
      <c r="BK6" s="179" t="s">
        <v>89</v>
      </c>
      <c r="BL6" s="180"/>
      <c r="BM6" s="179" t="s">
        <v>89</v>
      </c>
      <c r="BN6" s="180"/>
      <c r="BO6" s="179" t="s">
        <v>3</v>
      </c>
      <c r="BP6" s="180"/>
      <c r="BQ6" s="179" t="s">
        <v>3</v>
      </c>
      <c r="BR6" s="180"/>
      <c r="BS6" s="179" t="s">
        <v>3</v>
      </c>
      <c r="BT6" s="180"/>
      <c r="BU6" s="179" t="s">
        <v>3</v>
      </c>
      <c r="BV6" s="180"/>
      <c r="BW6" s="179" t="s">
        <v>3</v>
      </c>
      <c r="BX6" s="180"/>
      <c r="BY6" s="179" t="s">
        <v>3</v>
      </c>
      <c r="BZ6" s="180"/>
      <c r="CA6" s="179" t="s">
        <v>3</v>
      </c>
      <c r="CB6" s="180"/>
      <c r="CC6" s="179" t="s">
        <v>3</v>
      </c>
      <c r="CD6" s="180"/>
      <c r="CE6" s="179" t="s">
        <v>3</v>
      </c>
      <c r="CF6" s="180"/>
      <c r="CG6" s="179" t="s">
        <v>3</v>
      </c>
      <c r="CH6" s="180"/>
      <c r="CI6" s="179" t="s">
        <v>3</v>
      </c>
      <c r="CJ6" s="180"/>
      <c r="CK6" s="179" t="s">
        <v>3</v>
      </c>
      <c r="CL6" s="180"/>
      <c r="CM6" s="179" t="s">
        <v>3</v>
      </c>
      <c r="CN6" s="180"/>
      <c r="CO6" s="179" t="s">
        <v>3</v>
      </c>
      <c r="CP6" s="180"/>
      <c r="CQ6" s="179" t="s">
        <v>3</v>
      </c>
      <c r="CR6" s="180"/>
      <c r="CS6" s="179" t="s">
        <v>3</v>
      </c>
      <c r="CT6" s="180"/>
      <c r="CU6" s="179" t="s">
        <v>3</v>
      </c>
      <c r="CV6" s="180"/>
      <c r="CW6" s="179" t="s">
        <v>3</v>
      </c>
      <c r="CX6" s="180"/>
      <c r="CY6" s="179" t="s">
        <v>3</v>
      </c>
      <c r="CZ6" s="180"/>
      <c r="DA6" s="179" t="s">
        <v>3</v>
      </c>
      <c r="DB6" s="180"/>
      <c r="DC6" s="179" t="s">
        <v>3</v>
      </c>
      <c r="DD6" s="180"/>
      <c r="DE6" s="179" t="s">
        <v>3</v>
      </c>
      <c r="DF6" s="180"/>
      <c r="DG6" s="179" t="s">
        <v>3</v>
      </c>
      <c r="DH6" s="180"/>
      <c r="DI6" s="179" t="s">
        <v>3</v>
      </c>
      <c r="DJ6" s="180"/>
      <c r="DK6" s="179" t="s">
        <v>3</v>
      </c>
      <c r="DL6" s="180"/>
      <c r="DM6" s="179" t="s">
        <v>3</v>
      </c>
      <c r="DN6" s="180"/>
      <c r="DO6" s="179" t="s">
        <v>3</v>
      </c>
      <c r="DP6" s="180"/>
      <c r="DQ6" s="179"/>
      <c r="DR6" s="180"/>
      <c r="DS6" s="179"/>
      <c r="DT6" s="180"/>
      <c r="DU6" s="117"/>
      <c r="DV6" s="118"/>
      <c r="DW6" s="16"/>
    </row>
    <row r="7" spans="1:127" s="1" customFormat="1" ht="27.75" customHeight="1" x14ac:dyDescent="0.2">
      <c r="A7" s="16"/>
      <c r="B7" s="19" t="s">
        <v>134</v>
      </c>
      <c r="C7" s="208"/>
      <c r="D7" s="209"/>
      <c r="E7" s="208"/>
      <c r="F7" s="209"/>
      <c r="G7" s="208"/>
      <c r="H7" s="209"/>
      <c r="I7" s="208"/>
      <c r="J7" s="209" t="s">
        <v>95</v>
      </c>
      <c r="K7" s="208"/>
      <c r="L7" s="209" t="s">
        <v>95</v>
      </c>
      <c r="M7" s="208"/>
      <c r="N7" s="209"/>
      <c r="O7" s="208"/>
      <c r="P7" s="209"/>
      <c r="Q7" s="208"/>
      <c r="R7" s="209"/>
      <c r="S7" s="208"/>
      <c r="T7" s="209"/>
      <c r="U7" s="208"/>
      <c r="V7" s="209"/>
      <c r="W7" s="208">
        <v>10</v>
      </c>
      <c r="X7" s="209">
        <v>10</v>
      </c>
      <c r="Y7" s="208">
        <v>10</v>
      </c>
      <c r="Z7" s="209">
        <v>10</v>
      </c>
      <c r="AA7" s="208">
        <v>70</v>
      </c>
      <c r="AB7" s="209">
        <v>100</v>
      </c>
      <c r="AC7" s="208"/>
      <c r="AD7" s="209"/>
      <c r="AE7" s="208">
        <v>10</v>
      </c>
      <c r="AF7" s="209">
        <v>25</v>
      </c>
      <c r="AG7" s="208">
        <v>1.5</v>
      </c>
      <c r="AH7" s="209">
        <v>20</v>
      </c>
      <c r="AI7" s="208">
        <v>1.5</v>
      </c>
      <c r="AJ7" s="209">
        <v>20</v>
      </c>
      <c r="AK7" s="208"/>
      <c r="AL7" s="209"/>
      <c r="AM7" s="208"/>
      <c r="AN7" s="209"/>
      <c r="AO7" s="208"/>
      <c r="AP7" s="209"/>
      <c r="AQ7" s="208">
        <v>1</v>
      </c>
      <c r="AR7" s="209">
        <v>5</v>
      </c>
      <c r="AS7" s="208">
        <v>200</v>
      </c>
      <c r="AT7" s="209">
        <v>10</v>
      </c>
      <c r="AU7" s="208">
        <v>0.05</v>
      </c>
      <c r="AV7" s="209"/>
      <c r="AW7" s="208">
        <v>0.05</v>
      </c>
      <c r="AX7" s="209"/>
      <c r="AY7" s="208">
        <v>1</v>
      </c>
      <c r="AZ7" s="209"/>
      <c r="BA7" s="208">
        <v>0.5</v>
      </c>
      <c r="BB7" s="209">
        <v>2</v>
      </c>
      <c r="BC7" s="208"/>
      <c r="BD7" s="209">
        <v>2</v>
      </c>
      <c r="BE7" s="208"/>
      <c r="BF7" s="209"/>
      <c r="BG7" s="208">
        <v>5.0000000000000001E-3</v>
      </c>
      <c r="BH7" s="209"/>
      <c r="BI7" s="208"/>
      <c r="BJ7" s="209"/>
      <c r="BK7" s="208"/>
      <c r="BL7" s="209">
        <v>1.4</v>
      </c>
      <c r="BM7" s="208"/>
      <c r="BN7" s="209">
        <v>1.4</v>
      </c>
      <c r="BO7" s="208">
        <v>400</v>
      </c>
      <c r="BP7" s="209">
        <v>250</v>
      </c>
      <c r="BQ7" s="208">
        <v>200</v>
      </c>
      <c r="BR7" s="209">
        <v>150</v>
      </c>
      <c r="BS7" s="208"/>
      <c r="BT7" s="209">
        <v>0.4</v>
      </c>
      <c r="BU7" s="208">
        <v>0.01</v>
      </c>
      <c r="BV7" s="209">
        <v>0.1</v>
      </c>
      <c r="BW7" s="208">
        <v>5.0000000000000001E-3</v>
      </c>
      <c r="BX7" s="209">
        <v>0.01</v>
      </c>
      <c r="BY7" s="208">
        <v>0.02</v>
      </c>
      <c r="BZ7" s="209">
        <v>0.2</v>
      </c>
      <c r="CA7" s="208">
        <v>0.05</v>
      </c>
      <c r="CB7" s="209">
        <v>0.2</v>
      </c>
      <c r="CC7" s="208">
        <v>8.0000000000000002E-3</v>
      </c>
      <c r="CD7" s="209">
        <v>0.1</v>
      </c>
      <c r="CE7" s="208">
        <v>0.2</v>
      </c>
      <c r="CF7" s="209">
        <v>2</v>
      </c>
      <c r="CG7" s="208">
        <v>5.0000000000000001E-4</v>
      </c>
      <c r="CH7" s="209">
        <v>2E-3</v>
      </c>
      <c r="CI7" s="208">
        <v>0.05</v>
      </c>
      <c r="CJ7" s="209">
        <v>0.1</v>
      </c>
      <c r="CK7" s="208"/>
      <c r="CL7" s="209">
        <v>0.02</v>
      </c>
      <c r="CM7" s="208"/>
      <c r="CN7" s="209">
        <v>2</v>
      </c>
      <c r="CO7" s="208"/>
      <c r="CP7" s="209">
        <v>0.2</v>
      </c>
      <c r="CQ7" s="208"/>
      <c r="CR7" s="209">
        <v>5</v>
      </c>
      <c r="CS7" s="208"/>
      <c r="CT7" s="209">
        <v>0.01</v>
      </c>
      <c r="CU7" s="208"/>
      <c r="CV7" s="209">
        <v>0.1</v>
      </c>
      <c r="CW7" s="208"/>
      <c r="CX7" s="209">
        <v>0.1</v>
      </c>
      <c r="CY7" s="208"/>
      <c r="CZ7" s="209">
        <v>0.05</v>
      </c>
      <c r="DA7" s="208"/>
      <c r="DB7" s="209">
        <v>2.5</v>
      </c>
      <c r="DC7" s="208"/>
      <c r="DD7" s="209"/>
      <c r="DE7" s="208"/>
      <c r="DF7" s="209"/>
      <c r="DG7" s="208"/>
      <c r="DH7" s="209"/>
      <c r="DI7" s="208"/>
      <c r="DJ7" s="209"/>
      <c r="DK7" s="208"/>
      <c r="DL7" s="209"/>
      <c r="DM7" s="208"/>
      <c r="DN7" s="209"/>
      <c r="DO7" s="208"/>
      <c r="DP7" s="209"/>
      <c r="DQ7" s="208"/>
      <c r="DR7" s="209"/>
      <c r="DS7" s="208"/>
      <c r="DT7" s="209"/>
      <c r="DU7" s="208"/>
      <c r="DV7" s="209"/>
      <c r="DW7" s="16"/>
    </row>
    <row r="8" spans="1:127" s="1" customFormat="1" ht="28.5" customHeight="1" x14ac:dyDescent="0.2">
      <c r="A8" s="16"/>
      <c r="B8" s="19" t="s">
        <v>135</v>
      </c>
      <c r="C8" s="208"/>
      <c r="D8" s="209"/>
      <c r="E8" s="208"/>
      <c r="F8" s="209"/>
      <c r="G8" s="208"/>
      <c r="H8" s="209"/>
      <c r="I8" s="208">
        <v>8.5</v>
      </c>
      <c r="J8" s="209"/>
      <c r="K8" s="208">
        <v>8.5</v>
      </c>
      <c r="L8" s="209"/>
      <c r="M8" s="208">
        <v>8.5</v>
      </c>
      <c r="N8" s="209"/>
      <c r="O8" s="208"/>
      <c r="P8" s="209"/>
      <c r="Q8" s="208"/>
      <c r="R8" s="209"/>
      <c r="S8" s="208"/>
      <c r="T8" s="209"/>
      <c r="U8" s="208"/>
      <c r="V8" s="209"/>
      <c r="W8" s="208">
        <v>15</v>
      </c>
      <c r="X8" s="209"/>
      <c r="Y8" s="208">
        <v>15</v>
      </c>
      <c r="Z8" s="209"/>
      <c r="AA8" s="208">
        <v>100</v>
      </c>
      <c r="AB8" s="209"/>
      <c r="AC8" s="208"/>
      <c r="AD8" s="209"/>
      <c r="AE8" s="208">
        <v>15</v>
      </c>
      <c r="AF8" s="209"/>
      <c r="AG8" s="208">
        <v>2.5</v>
      </c>
      <c r="AH8" s="209"/>
      <c r="AI8" s="208">
        <v>2.5</v>
      </c>
      <c r="AJ8" s="209"/>
      <c r="AK8" s="208"/>
      <c r="AL8" s="209"/>
      <c r="AM8" s="208"/>
      <c r="AN8" s="209"/>
      <c r="AO8" s="208"/>
      <c r="AP8" s="209"/>
      <c r="AQ8" s="208">
        <v>2</v>
      </c>
      <c r="AR8" s="209"/>
      <c r="AS8" s="208">
        <v>800</v>
      </c>
      <c r="AT8" s="209"/>
      <c r="AU8" s="208">
        <v>0.1</v>
      </c>
      <c r="AV8" s="209"/>
      <c r="AW8" s="208">
        <v>0.1</v>
      </c>
      <c r="AX8" s="209"/>
      <c r="AY8" s="208">
        <v>1.5</v>
      </c>
      <c r="AZ8" s="209"/>
      <c r="BA8" s="208">
        <v>1</v>
      </c>
      <c r="BB8" s="209"/>
      <c r="BC8" s="208"/>
      <c r="BD8" s="209"/>
      <c r="BE8" s="208"/>
      <c r="BF8" s="209"/>
      <c r="BG8" s="208">
        <v>0.01</v>
      </c>
      <c r="BH8" s="209"/>
      <c r="BI8" s="208"/>
      <c r="BJ8" s="209"/>
      <c r="BK8" s="208"/>
      <c r="BL8" s="209"/>
      <c r="BM8" s="208"/>
      <c r="BN8" s="209"/>
      <c r="BO8" s="208">
        <v>480</v>
      </c>
      <c r="BP8" s="209"/>
      <c r="BQ8" s="208">
        <v>240</v>
      </c>
      <c r="BR8" s="209"/>
      <c r="BS8" s="208"/>
      <c r="BT8" s="209"/>
      <c r="BU8" s="208">
        <v>0.05</v>
      </c>
      <c r="BV8" s="209"/>
      <c r="BW8" s="208">
        <v>2.5000000000000001E-2</v>
      </c>
      <c r="BX8" s="209"/>
      <c r="BY8" s="208">
        <v>0.1</v>
      </c>
      <c r="BZ8" s="209"/>
      <c r="CA8" s="208">
        <v>0.25</v>
      </c>
      <c r="CB8" s="209"/>
      <c r="CC8" s="208">
        <v>0.04</v>
      </c>
      <c r="CD8" s="209"/>
      <c r="CE8" s="208">
        <v>1</v>
      </c>
      <c r="CF8" s="209"/>
      <c r="CG8" s="208">
        <v>2.5000000000000001E-3</v>
      </c>
      <c r="CH8" s="209"/>
      <c r="CI8" s="208">
        <v>0.25</v>
      </c>
      <c r="CJ8" s="209"/>
      <c r="CK8" s="208"/>
      <c r="CL8" s="209"/>
      <c r="CM8" s="208"/>
      <c r="CN8" s="209"/>
      <c r="CO8" s="208"/>
      <c r="CP8" s="209"/>
      <c r="CQ8" s="208"/>
      <c r="CR8" s="209"/>
      <c r="CS8" s="208"/>
      <c r="CT8" s="209"/>
      <c r="CU8" s="208"/>
      <c r="CV8" s="209"/>
      <c r="CW8" s="208"/>
      <c r="CX8" s="209"/>
      <c r="CY8" s="208"/>
      <c r="CZ8" s="209"/>
      <c r="DA8" s="208"/>
      <c r="DB8" s="209"/>
      <c r="DC8" s="208"/>
      <c r="DD8" s="209"/>
      <c r="DE8" s="208"/>
      <c r="DF8" s="209"/>
      <c r="DG8" s="208"/>
      <c r="DH8" s="209"/>
      <c r="DI8" s="208"/>
      <c r="DJ8" s="209"/>
      <c r="DK8" s="208"/>
      <c r="DL8" s="209"/>
      <c r="DM8" s="208"/>
      <c r="DN8" s="209"/>
      <c r="DO8" s="208"/>
      <c r="DP8" s="209"/>
      <c r="DQ8" s="208"/>
      <c r="DR8" s="209"/>
      <c r="DS8" s="208"/>
      <c r="DT8" s="209"/>
      <c r="DU8" s="208"/>
      <c r="DV8" s="209"/>
      <c r="DW8" s="16"/>
    </row>
    <row r="9" spans="1:127" s="1" customFormat="1" ht="28.5" customHeight="1" x14ac:dyDescent="0.2">
      <c r="A9" s="16"/>
      <c r="B9" s="19" t="s">
        <v>136</v>
      </c>
      <c r="C9" s="208"/>
      <c r="D9" s="209"/>
      <c r="E9" s="208"/>
      <c r="F9" s="209"/>
      <c r="G9" s="208"/>
      <c r="H9" s="209"/>
      <c r="I9" s="221">
        <v>7</v>
      </c>
      <c r="J9" s="222"/>
      <c r="K9" s="221">
        <v>7</v>
      </c>
      <c r="L9" s="222"/>
      <c r="M9" s="221">
        <v>7</v>
      </c>
      <c r="N9" s="222"/>
      <c r="O9" s="208">
        <v>3</v>
      </c>
      <c r="P9" s="209"/>
      <c r="Q9" s="208">
        <v>3</v>
      </c>
      <c r="R9" s="209"/>
      <c r="S9" s="208"/>
      <c r="T9" s="209"/>
      <c r="U9" s="208"/>
      <c r="V9" s="209"/>
      <c r="W9" s="208"/>
      <c r="X9" s="209"/>
      <c r="Y9" s="208"/>
      <c r="Z9" s="209"/>
      <c r="AA9" s="208"/>
      <c r="AB9" s="209"/>
      <c r="AC9" s="208"/>
      <c r="AD9" s="209"/>
      <c r="AE9" s="208"/>
      <c r="AF9" s="209"/>
      <c r="AG9" s="208"/>
      <c r="AH9" s="209"/>
      <c r="AI9" s="208"/>
      <c r="AJ9" s="209"/>
      <c r="AK9" s="208"/>
      <c r="AL9" s="209"/>
      <c r="AM9" s="208"/>
      <c r="AN9" s="209"/>
      <c r="AO9" s="208"/>
      <c r="AP9" s="209"/>
      <c r="AQ9" s="208"/>
      <c r="AR9" s="209"/>
      <c r="AS9" s="208"/>
      <c r="AT9" s="209"/>
      <c r="AU9" s="208"/>
      <c r="AV9" s="209"/>
      <c r="AW9" s="208"/>
      <c r="AX9" s="209"/>
      <c r="AY9" s="208"/>
      <c r="AZ9" s="209"/>
      <c r="BA9" s="208"/>
      <c r="BB9" s="209"/>
      <c r="BC9" s="208"/>
      <c r="BD9" s="209"/>
      <c r="BE9" s="208"/>
      <c r="BF9" s="209"/>
      <c r="BG9" s="208"/>
      <c r="BH9" s="209"/>
      <c r="BI9" s="208"/>
      <c r="BJ9" s="209"/>
      <c r="BK9" s="208"/>
      <c r="BL9" s="209"/>
      <c r="BM9" s="208"/>
      <c r="BN9" s="209"/>
      <c r="BO9" s="208"/>
      <c r="BP9" s="209"/>
      <c r="BQ9" s="208"/>
      <c r="BR9" s="209"/>
      <c r="BS9" s="208"/>
      <c r="BT9" s="209"/>
      <c r="BU9" s="208"/>
      <c r="BV9" s="209"/>
      <c r="BW9" s="208"/>
      <c r="BX9" s="209"/>
      <c r="BY9" s="208"/>
      <c r="BZ9" s="209"/>
      <c r="CA9" s="208"/>
      <c r="CB9" s="209"/>
      <c r="CC9" s="208"/>
      <c r="CD9" s="209"/>
      <c r="CE9" s="208"/>
      <c r="CF9" s="209"/>
      <c r="CG9" s="208"/>
      <c r="CH9" s="209"/>
      <c r="CI9" s="208"/>
      <c r="CJ9" s="209"/>
      <c r="CK9" s="208"/>
      <c r="CL9" s="209"/>
      <c r="CM9" s="208"/>
      <c r="CN9" s="209"/>
      <c r="CO9" s="208"/>
      <c r="CP9" s="209"/>
      <c r="CQ9" s="208"/>
      <c r="CR9" s="209"/>
      <c r="CS9" s="208"/>
      <c r="CT9" s="209"/>
      <c r="CU9" s="208"/>
      <c r="CV9" s="209"/>
      <c r="CW9" s="208"/>
      <c r="CX9" s="209"/>
      <c r="CY9" s="208"/>
      <c r="CZ9" s="209"/>
      <c r="DA9" s="208"/>
      <c r="DB9" s="209"/>
      <c r="DC9" s="208"/>
      <c r="DD9" s="209"/>
      <c r="DE9" s="208"/>
      <c r="DF9" s="209"/>
      <c r="DG9" s="208"/>
      <c r="DH9" s="209"/>
      <c r="DI9" s="208"/>
      <c r="DJ9" s="209"/>
      <c r="DK9" s="208"/>
      <c r="DL9" s="209"/>
      <c r="DM9" s="208"/>
      <c r="DN9" s="209"/>
      <c r="DO9" s="208"/>
      <c r="DP9" s="209"/>
      <c r="DQ9" s="208"/>
      <c r="DR9" s="209"/>
      <c r="DS9" s="208"/>
      <c r="DT9" s="209"/>
      <c r="DU9" s="120"/>
      <c r="DV9" s="121"/>
      <c r="DW9" s="16"/>
    </row>
    <row r="10" spans="1:127" s="1" customFormat="1" ht="18.75" customHeight="1" x14ac:dyDescent="0.2">
      <c r="A10" s="16"/>
      <c r="B10" s="17" t="s">
        <v>71</v>
      </c>
      <c r="C10" s="179" t="s">
        <v>82</v>
      </c>
      <c r="D10" s="211"/>
      <c r="E10" s="179" t="s">
        <v>82</v>
      </c>
      <c r="F10" s="180"/>
      <c r="G10" s="179" t="s">
        <v>75</v>
      </c>
      <c r="H10" s="180"/>
      <c r="I10" s="179" t="s">
        <v>245</v>
      </c>
      <c r="J10" s="180"/>
      <c r="K10" s="179" t="s">
        <v>250</v>
      </c>
      <c r="L10" s="180"/>
      <c r="M10" s="179" t="s">
        <v>75</v>
      </c>
      <c r="N10" s="180"/>
      <c r="O10" s="179" t="s">
        <v>220</v>
      </c>
      <c r="P10" s="180"/>
      <c r="Q10" s="179" t="s">
        <v>75</v>
      </c>
      <c r="R10" s="180"/>
      <c r="S10" s="179" t="s">
        <v>220</v>
      </c>
      <c r="T10" s="180"/>
      <c r="U10" s="179" t="s">
        <v>75</v>
      </c>
      <c r="V10" s="180"/>
      <c r="W10" s="179" t="s">
        <v>86</v>
      </c>
      <c r="X10" s="180"/>
      <c r="Y10" s="179" t="s">
        <v>85</v>
      </c>
      <c r="Z10" s="180"/>
      <c r="AA10" s="179" t="s">
        <v>86</v>
      </c>
      <c r="AB10" s="180"/>
      <c r="AC10" s="179" t="s">
        <v>85</v>
      </c>
      <c r="AD10" s="180"/>
      <c r="AE10" s="179" t="s">
        <v>192</v>
      </c>
      <c r="AF10" s="180"/>
      <c r="AG10" s="179" t="s">
        <v>220</v>
      </c>
      <c r="AH10" s="180"/>
      <c r="AI10" s="179" t="s">
        <v>86</v>
      </c>
      <c r="AJ10" s="180"/>
      <c r="AK10" s="179" t="s">
        <v>85</v>
      </c>
      <c r="AL10" s="180"/>
      <c r="AM10" s="179" t="s">
        <v>86</v>
      </c>
      <c r="AN10" s="180"/>
      <c r="AO10" s="179" t="s">
        <v>86</v>
      </c>
      <c r="AP10" s="180"/>
      <c r="AQ10" s="179" t="s">
        <v>85</v>
      </c>
      <c r="AR10" s="180"/>
      <c r="AS10" s="179" t="s">
        <v>76</v>
      </c>
      <c r="AT10" s="180"/>
      <c r="AU10" s="179" t="s">
        <v>220</v>
      </c>
      <c r="AV10" s="180"/>
      <c r="AW10" s="179" t="s">
        <v>75</v>
      </c>
      <c r="AX10" s="180"/>
      <c r="AY10" s="179" t="s">
        <v>75</v>
      </c>
      <c r="AZ10" s="180"/>
      <c r="BA10" s="179" t="s">
        <v>85</v>
      </c>
      <c r="BB10" s="180"/>
      <c r="BC10" s="179" t="s">
        <v>86</v>
      </c>
      <c r="BD10" s="180"/>
      <c r="BE10" s="179" t="s">
        <v>76</v>
      </c>
      <c r="BF10" s="180"/>
      <c r="BG10" s="179" t="s">
        <v>76</v>
      </c>
      <c r="BH10" s="180"/>
      <c r="BI10" s="179" t="s">
        <v>76</v>
      </c>
      <c r="BJ10" s="180"/>
      <c r="BK10" s="179" t="s">
        <v>220</v>
      </c>
      <c r="BL10" s="180"/>
      <c r="BM10" s="179" t="s">
        <v>86</v>
      </c>
      <c r="BN10" s="180"/>
      <c r="BO10" s="179" t="s">
        <v>85</v>
      </c>
      <c r="BP10" s="180"/>
      <c r="BQ10" s="179" t="s">
        <v>85</v>
      </c>
      <c r="BR10" s="180"/>
      <c r="BS10" s="179" t="s">
        <v>86</v>
      </c>
      <c r="BT10" s="180"/>
      <c r="BU10" s="179" t="s">
        <v>86</v>
      </c>
      <c r="BV10" s="180"/>
      <c r="BW10" s="179" t="s">
        <v>86</v>
      </c>
      <c r="BX10" s="180"/>
      <c r="BY10" s="179" t="s">
        <v>86</v>
      </c>
      <c r="BZ10" s="180"/>
      <c r="CA10" s="179" t="s">
        <v>86</v>
      </c>
      <c r="CB10" s="180"/>
      <c r="CC10" s="179" t="s">
        <v>86</v>
      </c>
      <c r="CD10" s="180"/>
      <c r="CE10" s="179" t="s">
        <v>86</v>
      </c>
      <c r="CF10" s="180"/>
      <c r="CG10" s="179" t="s">
        <v>86</v>
      </c>
      <c r="CH10" s="180"/>
      <c r="CI10" s="179" t="s">
        <v>86</v>
      </c>
      <c r="CJ10" s="180"/>
      <c r="CK10" s="179" t="s">
        <v>86</v>
      </c>
      <c r="CL10" s="180"/>
      <c r="CM10" s="179" t="s">
        <v>86</v>
      </c>
      <c r="CN10" s="180"/>
      <c r="CO10" s="179" t="s">
        <v>86</v>
      </c>
      <c r="CP10" s="180"/>
      <c r="CQ10" s="179" t="s">
        <v>86</v>
      </c>
      <c r="CR10" s="180"/>
      <c r="CS10" s="179" t="s">
        <v>86</v>
      </c>
      <c r="CT10" s="180"/>
      <c r="CU10" s="179" t="s">
        <v>86</v>
      </c>
      <c r="CV10" s="180"/>
      <c r="CW10" s="179" t="s">
        <v>86</v>
      </c>
      <c r="CX10" s="180"/>
      <c r="CY10" s="179" t="s">
        <v>86</v>
      </c>
      <c r="CZ10" s="180"/>
      <c r="DA10" s="179" t="s">
        <v>86</v>
      </c>
      <c r="DB10" s="180"/>
      <c r="DC10" s="179" t="s">
        <v>86</v>
      </c>
      <c r="DD10" s="180"/>
      <c r="DE10" s="179" t="s">
        <v>86</v>
      </c>
      <c r="DF10" s="180"/>
      <c r="DG10" s="179" t="s">
        <v>86</v>
      </c>
      <c r="DH10" s="180"/>
      <c r="DI10" s="179" t="s">
        <v>86</v>
      </c>
      <c r="DJ10" s="180"/>
      <c r="DK10" s="179" t="s">
        <v>86</v>
      </c>
      <c r="DL10" s="180"/>
      <c r="DM10" s="179" t="s">
        <v>86</v>
      </c>
      <c r="DN10" s="180"/>
      <c r="DO10" s="179" t="s">
        <v>86</v>
      </c>
      <c r="DP10" s="180"/>
      <c r="DQ10" s="179" t="s">
        <v>76</v>
      </c>
      <c r="DR10" s="180"/>
      <c r="DS10" s="179" t="s">
        <v>85</v>
      </c>
      <c r="DT10" s="180"/>
      <c r="DU10" s="123"/>
      <c r="DV10" s="124"/>
      <c r="DW10" s="16"/>
    </row>
    <row r="11" spans="1:127" s="1" customFormat="1" ht="16.5" customHeight="1" x14ac:dyDescent="0.2">
      <c r="A11" s="16"/>
      <c r="B11" s="17" t="s">
        <v>12</v>
      </c>
      <c r="C11" s="179" t="s">
        <v>210</v>
      </c>
      <c r="D11" s="211"/>
      <c r="E11" s="179" t="s">
        <v>216</v>
      </c>
      <c r="F11" s="180"/>
      <c r="G11" s="179" t="s">
        <v>214</v>
      </c>
      <c r="H11" s="180"/>
      <c r="I11" s="179" t="s">
        <v>210</v>
      </c>
      <c r="J11" s="180"/>
      <c r="K11" s="179" t="s">
        <v>210</v>
      </c>
      <c r="L11" s="180"/>
      <c r="M11" s="179"/>
      <c r="N11" s="180"/>
      <c r="O11" s="179" t="s">
        <v>210</v>
      </c>
      <c r="P11" s="180"/>
      <c r="Q11" s="179"/>
      <c r="R11" s="180"/>
      <c r="S11" s="179" t="s">
        <v>210</v>
      </c>
      <c r="T11" s="180"/>
      <c r="U11" s="179"/>
      <c r="V11" s="180"/>
      <c r="W11" s="179" t="s">
        <v>211</v>
      </c>
      <c r="X11" s="180"/>
      <c r="Y11" s="179" t="s">
        <v>211</v>
      </c>
      <c r="Z11" s="180"/>
      <c r="AA11" s="179" t="s">
        <v>211</v>
      </c>
      <c r="AB11" s="180"/>
      <c r="AC11" s="179" t="s">
        <v>215</v>
      </c>
      <c r="AD11" s="180"/>
      <c r="AE11" s="179" t="s">
        <v>214</v>
      </c>
      <c r="AF11" s="180"/>
      <c r="AG11" s="179" t="s">
        <v>210</v>
      </c>
      <c r="AH11" s="180"/>
      <c r="AI11" s="179"/>
      <c r="AJ11" s="180"/>
      <c r="AK11" s="179" t="s">
        <v>214</v>
      </c>
      <c r="AL11" s="180"/>
      <c r="AM11" s="179" t="s">
        <v>214</v>
      </c>
      <c r="AN11" s="180"/>
      <c r="AO11" s="179" t="s">
        <v>214</v>
      </c>
      <c r="AP11" s="180"/>
      <c r="AQ11" s="179" t="s">
        <v>214</v>
      </c>
      <c r="AR11" s="180"/>
      <c r="AS11" s="179" t="s">
        <v>214</v>
      </c>
      <c r="AT11" s="180"/>
      <c r="AU11" s="179" t="s">
        <v>210</v>
      </c>
      <c r="AV11" s="180"/>
      <c r="AW11" s="179"/>
      <c r="AX11" s="180"/>
      <c r="AY11" s="179" t="s">
        <v>213</v>
      </c>
      <c r="AZ11" s="180"/>
      <c r="BA11" s="179" t="s">
        <v>213</v>
      </c>
      <c r="BB11" s="180"/>
      <c r="BC11" s="179"/>
      <c r="BD11" s="180"/>
      <c r="BE11" s="179" t="s">
        <v>204</v>
      </c>
      <c r="BF11" s="180"/>
      <c r="BG11" s="179" t="s">
        <v>204</v>
      </c>
      <c r="BH11" s="180"/>
      <c r="BI11" s="179"/>
      <c r="BJ11" s="180"/>
      <c r="BK11" s="179" t="s">
        <v>210</v>
      </c>
      <c r="BL11" s="180"/>
      <c r="BM11" s="179"/>
      <c r="BN11" s="180"/>
      <c r="BO11" s="179" t="s">
        <v>213</v>
      </c>
      <c r="BP11" s="180"/>
      <c r="BQ11" s="179" t="s">
        <v>213</v>
      </c>
      <c r="BR11" s="180"/>
      <c r="BS11" s="179" t="s">
        <v>213</v>
      </c>
      <c r="BT11" s="180"/>
      <c r="BU11" s="179" t="s">
        <v>213</v>
      </c>
      <c r="BV11" s="180"/>
      <c r="BW11" s="179" t="s">
        <v>213</v>
      </c>
      <c r="BX11" s="180"/>
      <c r="BY11" s="179" t="s">
        <v>213</v>
      </c>
      <c r="BZ11" s="180"/>
      <c r="CA11" s="179" t="s">
        <v>213</v>
      </c>
      <c r="CB11" s="180"/>
      <c r="CC11" s="179" t="s">
        <v>213</v>
      </c>
      <c r="CD11" s="180"/>
      <c r="CE11" s="179" t="s">
        <v>213</v>
      </c>
      <c r="CF11" s="180"/>
      <c r="CG11" s="179" t="s">
        <v>213</v>
      </c>
      <c r="CH11" s="180"/>
      <c r="CI11" s="179" t="s">
        <v>213</v>
      </c>
      <c r="CJ11" s="180"/>
      <c r="CK11" s="179" t="s">
        <v>213</v>
      </c>
      <c r="CL11" s="180"/>
      <c r="CM11" s="179" t="s">
        <v>213</v>
      </c>
      <c r="CN11" s="180"/>
      <c r="CO11" s="179" t="s">
        <v>213</v>
      </c>
      <c r="CP11" s="180"/>
      <c r="CQ11" s="179" t="s">
        <v>213</v>
      </c>
      <c r="CR11" s="180"/>
      <c r="CS11" s="179" t="s">
        <v>213</v>
      </c>
      <c r="CT11" s="180"/>
      <c r="CU11" s="179" t="s">
        <v>213</v>
      </c>
      <c r="CV11" s="180"/>
      <c r="CW11" s="179" t="s">
        <v>213</v>
      </c>
      <c r="CX11" s="180"/>
      <c r="CY11" s="179" t="s">
        <v>213</v>
      </c>
      <c r="CZ11" s="180"/>
      <c r="DA11" s="179" t="s">
        <v>213</v>
      </c>
      <c r="DB11" s="180"/>
      <c r="DC11" s="179" t="s">
        <v>213</v>
      </c>
      <c r="DD11" s="180"/>
      <c r="DE11" s="179" t="s">
        <v>213</v>
      </c>
      <c r="DF11" s="180"/>
      <c r="DG11" s="179" t="s">
        <v>213</v>
      </c>
      <c r="DH11" s="180"/>
      <c r="DI11" s="179" t="s">
        <v>213</v>
      </c>
      <c r="DJ11" s="180"/>
      <c r="DK11" s="179" t="s">
        <v>213</v>
      </c>
      <c r="DL11" s="180"/>
      <c r="DM11" s="179" t="s">
        <v>213</v>
      </c>
      <c r="DN11" s="180"/>
      <c r="DO11" s="179" t="s">
        <v>213</v>
      </c>
      <c r="DP11" s="180"/>
      <c r="DQ11" s="179"/>
      <c r="DR11" s="180"/>
      <c r="DS11" s="179"/>
      <c r="DT11" s="180"/>
      <c r="DU11" s="123"/>
      <c r="DV11" s="124"/>
      <c r="DW11" s="16"/>
    </row>
    <row r="12" spans="1:127" ht="25.5" customHeight="1" x14ac:dyDescent="0.2">
      <c r="A12" s="101"/>
      <c r="B12" s="17" t="s">
        <v>13</v>
      </c>
      <c r="C12" s="179">
        <v>30</v>
      </c>
      <c r="D12" s="210"/>
      <c r="E12" s="179">
        <v>30</v>
      </c>
      <c r="F12" s="180"/>
      <c r="G12" s="179">
        <v>4</v>
      </c>
      <c r="H12" s="210"/>
      <c r="I12" s="179">
        <v>30</v>
      </c>
      <c r="J12" s="180"/>
      <c r="K12" s="179">
        <v>30</v>
      </c>
      <c r="L12" s="180"/>
      <c r="M12" s="179"/>
      <c r="N12" s="210"/>
      <c r="O12" s="179">
        <v>30</v>
      </c>
      <c r="P12" s="180"/>
      <c r="Q12" s="179"/>
      <c r="R12" s="210"/>
      <c r="S12" s="179">
        <v>30</v>
      </c>
      <c r="T12" s="180"/>
      <c r="U12" s="179"/>
      <c r="V12" s="210"/>
      <c r="W12" s="179">
        <v>8</v>
      </c>
      <c r="X12" s="210"/>
      <c r="Y12" s="179">
        <v>8</v>
      </c>
      <c r="Z12" s="210"/>
      <c r="AA12" s="179">
        <v>8</v>
      </c>
      <c r="AB12" s="210"/>
      <c r="AC12" s="179"/>
      <c r="AD12" s="180"/>
      <c r="AE12" s="179">
        <v>4</v>
      </c>
      <c r="AF12" s="180"/>
      <c r="AG12" s="179">
        <v>30</v>
      </c>
      <c r="AH12" s="180"/>
      <c r="AI12" s="179"/>
      <c r="AJ12" s="180"/>
      <c r="AK12" s="179">
        <v>4</v>
      </c>
      <c r="AL12" s="180"/>
      <c r="AM12" s="179">
        <v>4</v>
      </c>
      <c r="AN12" s="180"/>
      <c r="AO12" s="179">
        <v>4</v>
      </c>
      <c r="AP12" s="180"/>
      <c r="AQ12" s="179">
        <v>4</v>
      </c>
      <c r="AR12" s="180"/>
      <c r="AS12" s="179">
        <v>4</v>
      </c>
      <c r="AT12" s="180"/>
      <c r="AU12" s="179">
        <v>30</v>
      </c>
      <c r="AV12" s="180"/>
      <c r="AW12" s="179"/>
      <c r="AX12" s="180"/>
      <c r="AY12" s="179">
        <v>1</v>
      </c>
      <c r="AZ12" s="180"/>
      <c r="BA12" s="179">
        <v>1</v>
      </c>
      <c r="BB12" s="180"/>
      <c r="BC12" s="179"/>
      <c r="BD12" s="180"/>
      <c r="BE12" s="179"/>
      <c r="BF12" s="180"/>
      <c r="BG12" s="179"/>
      <c r="BH12" s="180"/>
      <c r="BI12" s="179"/>
      <c r="BJ12" s="180"/>
      <c r="BK12" s="179">
        <v>30</v>
      </c>
      <c r="BL12" s="180"/>
      <c r="BM12" s="179"/>
      <c r="BN12" s="180"/>
      <c r="BO12" s="179">
        <v>1</v>
      </c>
      <c r="BP12" s="180"/>
      <c r="BQ12" s="179">
        <v>1</v>
      </c>
      <c r="BR12" s="180"/>
      <c r="BS12" s="179">
        <v>1</v>
      </c>
      <c r="BT12" s="180"/>
      <c r="BU12" s="179">
        <v>1</v>
      </c>
      <c r="BV12" s="180"/>
      <c r="BW12" s="179">
        <v>1</v>
      </c>
      <c r="BX12" s="180"/>
      <c r="BY12" s="179">
        <v>1</v>
      </c>
      <c r="BZ12" s="180"/>
      <c r="CA12" s="179">
        <v>1</v>
      </c>
      <c r="CB12" s="180"/>
      <c r="CC12" s="179">
        <v>1</v>
      </c>
      <c r="CD12" s="180"/>
      <c r="CE12" s="179">
        <v>1</v>
      </c>
      <c r="CF12" s="180"/>
      <c r="CG12" s="179">
        <v>1</v>
      </c>
      <c r="CH12" s="180"/>
      <c r="CI12" s="179">
        <v>1</v>
      </c>
      <c r="CJ12" s="180"/>
      <c r="CK12" s="179">
        <v>1</v>
      </c>
      <c r="CL12" s="180"/>
      <c r="CM12" s="179">
        <v>1</v>
      </c>
      <c r="CN12" s="180"/>
      <c r="CO12" s="179">
        <v>1</v>
      </c>
      <c r="CP12" s="180"/>
      <c r="CQ12" s="179">
        <v>1</v>
      </c>
      <c r="CR12" s="180"/>
      <c r="CS12" s="179">
        <v>1</v>
      </c>
      <c r="CT12" s="180"/>
      <c r="CU12" s="179">
        <v>1</v>
      </c>
      <c r="CV12" s="180"/>
      <c r="CW12" s="179">
        <v>1</v>
      </c>
      <c r="CX12" s="180"/>
      <c r="CY12" s="179">
        <v>1</v>
      </c>
      <c r="CZ12" s="180"/>
      <c r="DA12" s="179">
        <v>1</v>
      </c>
      <c r="DB12" s="180"/>
      <c r="DC12" s="179">
        <v>1</v>
      </c>
      <c r="DD12" s="180"/>
      <c r="DE12" s="179">
        <v>1</v>
      </c>
      <c r="DF12" s="180"/>
      <c r="DG12" s="179">
        <v>1</v>
      </c>
      <c r="DH12" s="180"/>
      <c r="DI12" s="179">
        <v>1</v>
      </c>
      <c r="DJ12" s="180"/>
      <c r="DK12" s="179">
        <v>1</v>
      </c>
      <c r="DL12" s="180"/>
      <c r="DM12" s="179">
        <v>1</v>
      </c>
      <c r="DN12" s="180"/>
      <c r="DO12" s="179">
        <v>1</v>
      </c>
      <c r="DP12" s="180"/>
      <c r="DQ12" s="179"/>
      <c r="DR12" s="180"/>
      <c r="DS12" s="179"/>
      <c r="DT12" s="180"/>
      <c r="DU12" s="218"/>
      <c r="DV12" s="219"/>
      <c r="DW12" s="18"/>
    </row>
    <row r="13" spans="1:127" s="51" customFormat="1" ht="1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s="51" customFormat="1" ht="15" customHeight="1" x14ac:dyDescent="0.2">
      <c r="A14" s="103">
        <v>1</v>
      </c>
      <c r="B14" s="115"/>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49"/>
    </row>
    <row r="15" spans="1:127"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row>
  </sheetData>
  <sheetProtection password="81FA" sheet="1" selectLockedCells="1"/>
  <mergeCells count="554">
    <mergeCell ref="DA4:DB4"/>
    <mergeCell ref="CO4:CP4"/>
    <mergeCell ref="CU4:CV4"/>
    <mergeCell ref="CQ4:CR4"/>
    <mergeCell ref="CW4:CX4"/>
    <mergeCell ref="BU4:BV4"/>
    <mergeCell ref="CS4:CT4"/>
    <mergeCell ref="DU12:DV12"/>
    <mergeCell ref="DS4:DT4"/>
    <mergeCell ref="DU4:DV4"/>
    <mergeCell ref="DC4:DD4"/>
    <mergeCell ref="DM4:DN4"/>
    <mergeCell ref="DI4:DJ4"/>
    <mergeCell ref="DK4:DL4"/>
    <mergeCell ref="DO4:DP4"/>
    <mergeCell ref="DQ4:DR4"/>
    <mergeCell ref="DE4:DF4"/>
    <mergeCell ref="DG4:DH4"/>
    <mergeCell ref="CY4:CZ4"/>
    <mergeCell ref="CC4:CD4"/>
    <mergeCell ref="CE4:CF4"/>
    <mergeCell ref="CG4:CH4"/>
    <mergeCell ref="CI4:CJ4"/>
    <mergeCell ref="BW4:BX4"/>
    <mergeCell ref="BY4:BZ4"/>
    <mergeCell ref="CA4:CB4"/>
    <mergeCell ref="BO4:BP4"/>
    <mergeCell ref="BQ4:BR4"/>
    <mergeCell ref="BS4:BT4"/>
    <mergeCell ref="CK4:CL4"/>
    <mergeCell ref="CM4:CN4"/>
    <mergeCell ref="BC4:BD4"/>
    <mergeCell ref="BK4:BL4"/>
    <mergeCell ref="BM4:BN4"/>
    <mergeCell ref="BE4:BF4"/>
    <mergeCell ref="BG4:BH4"/>
    <mergeCell ref="BI4:BJ4"/>
    <mergeCell ref="I4:J4"/>
    <mergeCell ref="M4:N4"/>
    <mergeCell ref="S4:T4"/>
    <mergeCell ref="U4:V4"/>
    <mergeCell ref="AE4:AF4"/>
    <mergeCell ref="K4:L4"/>
    <mergeCell ref="AY4:AZ4"/>
    <mergeCell ref="BA4:BB4"/>
    <mergeCell ref="AM4:AN4"/>
    <mergeCell ref="AO4:AP4"/>
    <mergeCell ref="AS4:AT4"/>
    <mergeCell ref="AU4:AV4"/>
    <mergeCell ref="AW4:AX4"/>
    <mergeCell ref="AQ4:AR4"/>
    <mergeCell ref="AK4:AL4"/>
    <mergeCell ref="K10:L10"/>
    <mergeCell ref="K11:L11"/>
    <mergeCell ref="AG4:AH4"/>
    <mergeCell ref="AI4:AJ4"/>
    <mergeCell ref="AC4:AD4"/>
    <mergeCell ref="Y4:Z4"/>
    <mergeCell ref="AA4:AB4"/>
    <mergeCell ref="W4:X4"/>
    <mergeCell ref="AA6:AB6"/>
    <mergeCell ref="AA9:AB9"/>
    <mergeCell ref="U10:V10"/>
    <mergeCell ref="K6:L6"/>
    <mergeCell ref="K7:L7"/>
    <mergeCell ref="AI5:AJ5"/>
    <mergeCell ref="S5:T5"/>
    <mergeCell ref="W5:X5"/>
    <mergeCell ref="Y6:Z6"/>
    <mergeCell ref="W6:X6"/>
    <mergeCell ref="Y5:Z5"/>
    <mergeCell ref="U5:V5"/>
    <mergeCell ref="AC7:AD7"/>
    <mergeCell ref="U11:V11"/>
    <mergeCell ref="U6:V6"/>
    <mergeCell ref="U7:V7"/>
    <mergeCell ref="C4:D4"/>
    <mergeCell ref="E4:F4"/>
    <mergeCell ref="G4:H4"/>
    <mergeCell ref="O4:P4"/>
    <mergeCell ref="Q4:R4"/>
    <mergeCell ref="M5:N5"/>
    <mergeCell ref="Q5:R5"/>
    <mergeCell ref="K5:L5"/>
    <mergeCell ref="O10:P10"/>
    <mergeCell ref="O6:P6"/>
    <mergeCell ref="O5:P5"/>
    <mergeCell ref="C10:D10"/>
    <mergeCell ref="G6:H6"/>
    <mergeCell ref="G7:H7"/>
    <mergeCell ref="G8:H8"/>
    <mergeCell ref="G9:H9"/>
    <mergeCell ref="C8:D8"/>
    <mergeCell ref="E8:F8"/>
    <mergeCell ref="O9:P9"/>
    <mergeCell ref="K8:L8"/>
    <mergeCell ref="K9:L9"/>
    <mergeCell ref="C6:D6"/>
    <mergeCell ref="E5:F5"/>
    <mergeCell ref="Q9:R9"/>
    <mergeCell ref="E12:F12"/>
    <mergeCell ref="C11:D11"/>
    <mergeCell ref="C12:D12"/>
    <mergeCell ref="U12:V12"/>
    <mergeCell ref="S12:T12"/>
    <mergeCell ref="M6:N6"/>
    <mergeCell ref="M7:N7"/>
    <mergeCell ref="M8:N8"/>
    <mergeCell ref="S6:T6"/>
    <mergeCell ref="Q8:R8"/>
    <mergeCell ref="S8:T8"/>
    <mergeCell ref="S7:T7"/>
    <mergeCell ref="Q6:R6"/>
    <mergeCell ref="G12:H12"/>
    <mergeCell ref="O12:P12"/>
    <mergeCell ref="K12:L12"/>
    <mergeCell ref="Q12:R12"/>
    <mergeCell ref="I12:J12"/>
    <mergeCell ref="E10:F10"/>
    <mergeCell ref="E11:F11"/>
    <mergeCell ref="M9:N9"/>
    <mergeCell ref="Q10:R10"/>
    <mergeCell ref="Q11:R11"/>
    <mergeCell ref="M12:N12"/>
    <mergeCell ref="AA8:AB8"/>
    <mergeCell ref="AC8:AD8"/>
    <mergeCell ref="AI8:AJ8"/>
    <mergeCell ref="AM10:AN10"/>
    <mergeCell ref="AM11:AN11"/>
    <mergeCell ref="AI10:AJ10"/>
    <mergeCell ref="E7:F7"/>
    <mergeCell ref="Q7:R7"/>
    <mergeCell ref="O11:P11"/>
    <mergeCell ref="G10:H10"/>
    <mergeCell ref="G11:H11"/>
    <mergeCell ref="I10:J10"/>
    <mergeCell ref="I11:J11"/>
    <mergeCell ref="M10:N10"/>
    <mergeCell ref="M11:N11"/>
    <mergeCell ref="I8:J8"/>
    <mergeCell ref="I7:J7"/>
    <mergeCell ref="W9:X9"/>
    <mergeCell ref="U8:V8"/>
    <mergeCell ref="U9:V9"/>
    <mergeCell ref="W8:X8"/>
    <mergeCell ref="Y8:Z8"/>
    <mergeCell ref="S10:T10"/>
    <mergeCell ref="S11:T11"/>
    <mergeCell ref="DU7:DV7"/>
    <mergeCell ref="DU8:DV8"/>
    <mergeCell ref="DE8:DF8"/>
    <mergeCell ref="DI8:DJ8"/>
    <mergeCell ref="DK8:DL8"/>
    <mergeCell ref="DM7:DN7"/>
    <mergeCell ref="DQ7:DR7"/>
    <mergeCell ref="DO8:DP8"/>
    <mergeCell ref="DQ8:DR8"/>
    <mergeCell ref="DS8:DT8"/>
    <mergeCell ref="W12:X12"/>
    <mergeCell ref="W10:X10"/>
    <mergeCell ref="W11:X11"/>
    <mergeCell ref="Y11:Z11"/>
    <mergeCell ref="Y12:Z12"/>
    <mergeCell ref="Y10:Z10"/>
    <mergeCell ref="BK7:BL7"/>
    <mergeCell ref="AY7:AZ7"/>
    <mergeCell ref="BA7:BB7"/>
    <mergeCell ref="BC7:BD7"/>
    <mergeCell ref="BG7:BH7"/>
    <mergeCell ref="BC11:BD11"/>
    <mergeCell ref="AA11:AB11"/>
    <mergeCell ref="AY11:AZ11"/>
    <mergeCell ref="AY12:AZ12"/>
    <mergeCell ref="W7:X7"/>
    <mergeCell ref="Y7:Z7"/>
    <mergeCell ref="AE7:AF7"/>
    <mergeCell ref="AQ10:AR10"/>
    <mergeCell ref="AQ9:AR9"/>
    <mergeCell ref="AQ8:AR8"/>
    <mergeCell ref="AY10:AZ10"/>
    <mergeCell ref="AW10:AX10"/>
    <mergeCell ref="AK8:AL8"/>
    <mergeCell ref="BQ5:BR5"/>
    <mergeCell ref="BK6:BL6"/>
    <mergeCell ref="AQ6:AR6"/>
    <mergeCell ref="Y9:Z9"/>
    <mergeCell ref="AI7:AJ7"/>
    <mergeCell ref="BE6:BF6"/>
    <mergeCell ref="AU7:AV7"/>
    <mergeCell ref="AW6:AX6"/>
    <mergeCell ref="AU6:AV6"/>
    <mergeCell ref="AY9:AZ9"/>
    <mergeCell ref="AU9:AV9"/>
    <mergeCell ref="AU8:AV8"/>
    <mergeCell ref="AW8:AX8"/>
    <mergeCell ref="BG8:BH8"/>
    <mergeCell ref="BI8:BJ8"/>
    <mergeCell ref="BI9:BJ9"/>
    <mergeCell ref="BK5:BL5"/>
    <mergeCell ref="BM5:BN5"/>
    <mergeCell ref="BG9:BH9"/>
    <mergeCell ref="BG6:BH6"/>
    <mergeCell ref="BC6:BD6"/>
    <mergeCell ref="AA7:AB7"/>
    <mergeCell ref="AK7:AL7"/>
    <mergeCell ref="AC9:AD9"/>
    <mergeCell ref="CO5:CP5"/>
    <mergeCell ref="BM8:BN8"/>
    <mergeCell ref="AI6:AJ6"/>
    <mergeCell ref="CK11:CL11"/>
    <mergeCell ref="CK9:CL9"/>
    <mergeCell ref="CK8:CL8"/>
    <mergeCell ref="CU11:CV11"/>
    <mergeCell ref="DA6:DB6"/>
    <mergeCell ref="DA7:DB7"/>
    <mergeCell ref="DA8:DB8"/>
    <mergeCell ref="CW11:CX11"/>
    <mergeCell ref="DA11:DB11"/>
    <mergeCell ref="CY11:CZ11"/>
    <mergeCell ref="CU6:CV6"/>
    <mergeCell ref="CU8:CV8"/>
    <mergeCell ref="CU9:CV9"/>
    <mergeCell ref="CW7:CX7"/>
    <mergeCell ref="CW6:CX6"/>
    <mergeCell ref="CQ7:CR7"/>
    <mergeCell ref="CK6:CL6"/>
    <mergeCell ref="CQ6:CR6"/>
    <mergeCell ref="CS8:CT8"/>
    <mergeCell ref="CO7:CP7"/>
    <mergeCell ref="CM6:CN6"/>
    <mergeCell ref="DK5:DL5"/>
    <mergeCell ref="DK6:DL6"/>
    <mergeCell ref="DI6:DJ6"/>
    <mergeCell ref="DI5:DJ5"/>
    <mergeCell ref="DK7:DL7"/>
    <mergeCell ref="DK9:DL9"/>
    <mergeCell ref="DK10:DL10"/>
    <mergeCell ref="DE9:DF9"/>
    <mergeCell ref="DG5:DH5"/>
    <mergeCell ref="DI11:DJ11"/>
    <mergeCell ref="DC5:DD5"/>
    <mergeCell ref="DE5:DF5"/>
    <mergeCell ref="DC11:DD11"/>
    <mergeCell ref="DG7:DH7"/>
    <mergeCell ref="DC7:DD7"/>
    <mergeCell ref="DG8:DH8"/>
    <mergeCell ref="DE7:DF7"/>
    <mergeCell ref="DC8:DD8"/>
    <mergeCell ref="DC9:DD9"/>
    <mergeCell ref="DI10:DJ10"/>
    <mergeCell ref="DG10:DH10"/>
    <mergeCell ref="DC10:DD10"/>
    <mergeCell ref="DE10:DF10"/>
    <mergeCell ref="DG11:DH11"/>
    <mergeCell ref="DE11:DF11"/>
    <mergeCell ref="DO12:DP12"/>
    <mergeCell ref="DM10:DN10"/>
    <mergeCell ref="DM5:DN5"/>
    <mergeCell ref="DS12:DT12"/>
    <mergeCell ref="DS10:DT10"/>
    <mergeCell ref="DS6:DT6"/>
    <mergeCell ref="DQ12:DR12"/>
    <mergeCell ref="DQ10:DR10"/>
    <mergeCell ref="DQ6:DR6"/>
    <mergeCell ref="DQ5:DR5"/>
    <mergeCell ref="DS9:DT9"/>
    <mergeCell ref="DS11:DT11"/>
    <mergeCell ref="DQ11:DR11"/>
    <mergeCell ref="DQ9:DR9"/>
    <mergeCell ref="DO11:DP11"/>
    <mergeCell ref="DO9:DP9"/>
    <mergeCell ref="DO10:DP10"/>
    <mergeCell ref="DO5:DP5"/>
    <mergeCell ref="DO6:DP6"/>
    <mergeCell ref="DO7:DP7"/>
    <mergeCell ref="DS7:DT7"/>
    <mergeCell ref="DM6:DN6"/>
    <mergeCell ref="DM8:DN8"/>
    <mergeCell ref="AE5:AF5"/>
    <mergeCell ref="AM5:AN5"/>
    <mergeCell ref="AM6:AN6"/>
    <mergeCell ref="AK5:AL5"/>
    <mergeCell ref="AG8:AH8"/>
    <mergeCell ref="AG9:AH9"/>
    <mergeCell ref="AA12:AB12"/>
    <mergeCell ref="AC10:AD10"/>
    <mergeCell ref="AG10:AH10"/>
    <mergeCell ref="AG11:AH11"/>
    <mergeCell ref="AC12:AD12"/>
    <mergeCell ref="AE12:AF12"/>
    <mergeCell ref="AC11:AD11"/>
    <mergeCell ref="AA10:AB10"/>
    <mergeCell ref="AE10:AF10"/>
    <mergeCell ref="AE11:AF11"/>
    <mergeCell ref="AE9:AF9"/>
    <mergeCell ref="AA5:AB5"/>
    <mergeCell ref="AC5:AD5"/>
    <mergeCell ref="AG5:AH5"/>
    <mergeCell ref="AK11:AL11"/>
    <mergeCell ref="AG12:AH12"/>
    <mergeCell ref="AC6:AD6"/>
    <mergeCell ref="AM7:AN7"/>
    <mergeCell ref="E6:F6"/>
    <mergeCell ref="I6:J6"/>
    <mergeCell ref="C5:D5"/>
    <mergeCell ref="I9:J9"/>
    <mergeCell ref="I5:J5"/>
    <mergeCell ref="S9:T9"/>
    <mergeCell ref="C7:D7"/>
    <mergeCell ref="C9:D9"/>
    <mergeCell ref="O7:P7"/>
    <mergeCell ref="O8:P8"/>
    <mergeCell ref="E9:F9"/>
    <mergeCell ref="G5:H5"/>
    <mergeCell ref="AE6:AF6"/>
    <mergeCell ref="AS8:AT8"/>
    <mergeCell ref="AI11:AJ11"/>
    <mergeCell ref="AI12:AJ12"/>
    <mergeCell ref="AG6:AH6"/>
    <mergeCell ref="AG7:AH7"/>
    <mergeCell ref="AM8:AN8"/>
    <mergeCell ref="AQ7:AR7"/>
    <mergeCell ref="AI9:AJ9"/>
    <mergeCell ref="AM9:AN9"/>
    <mergeCell ref="AK10:AL10"/>
    <mergeCell ref="AK9:AL9"/>
    <mergeCell ref="AE8:AF8"/>
    <mergeCell ref="AO8:AP8"/>
    <mergeCell ref="AS12:AT12"/>
    <mergeCell ref="AS11:AT11"/>
    <mergeCell ref="AS10:AT10"/>
    <mergeCell ref="AS9:AT9"/>
    <mergeCell ref="AQ11:AR11"/>
    <mergeCell ref="AO10:AP10"/>
    <mergeCell ref="AQ12:AR12"/>
    <mergeCell ref="AK6:AL6"/>
    <mergeCell ref="BG5:BH5"/>
    <mergeCell ref="AW7:AX7"/>
    <mergeCell ref="BE7:BF7"/>
    <mergeCell ref="BA5:BB5"/>
    <mergeCell ref="BC5:BD5"/>
    <mergeCell ref="BE5:BF5"/>
    <mergeCell ref="BC9:BD9"/>
    <mergeCell ref="BA9:BB9"/>
    <mergeCell ref="BA12:BB12"/>
    <mergeCell ref="BA11:BB11"/>
    <mergeCell ref="BA10:BB10"/>
    <mergeCell ref="AW9:AX9"/>
    <mergeCell ref="AY8:AZ8"/>
    <mergeCell ref="BC8:BD8"/>
    <mergeCell ref="BA6:BB6"/>
    <mergeCell ref="BE8:BF8"/>
    <mergeCell ref="BG10:BH10"/>
    <mergeCell ref="BE9:BF9"/>
    <mergeCell ref="BA8:BB8"/>
    <mergeCell ref="AU12:AV12"/>
    <mergeCell ref="AU11:AV11"/>
    <mergeCell ref="AW11:AX11"/>
    <mergeCell ref="AU10:AV10"/>
    <mergeCell ref="BC12:BD12"/>
    <mergeCell ref="BG12:BH12"/>
    <mergeCell ref="BG11:BH11"/>
    <mergeCell ref="BI11:BJ11"/>
    <mergeCell ref="BE11:BF11"/>
    <mergeCell ref="BE12:BF12"/>
    <mergeCell ref="BE10:BF10"/>
    <mergeCell ref="BI12:BJ12"/>
    <mergeCell ref="BC10:BD10"/>
    <mergeCell ref="BI10:BJ10"/>
    <mergeCell ref="AW12:AX12"/>
    <mergeCell ref="CQ9:CR9"/>
    <mergeCell ref="CW10:CX10"/>
    <mergeCell ref="CO10:CP10"/>
    <mergeCell ref="CU10:CV10"/>
    <mergeCell ref="CY10:CZ10"/>
    <mergeCell ref="BO10:BP10"/>
    <mergeCell ref="BW12:BX12"/>
    <mergeCell ref="BW11:BX11"/>
    <mergeCell ref="BW10:BX10"/>
    <mergeCell ref="CC12:CD12"/>
    <mergeCell ref="CE12:CF12"/>
    <mergeCell ref="CK12:CL12"/>
    <mergeCell ref="CS11:CT11"/>
    <mergeCell ref="CQ12:CR12"/>
    <mergeCell ref="BY11:BZ11"/>
    <mergeCell ref="BY12:BZ12"/>
    <mergeCell ref="CA12:CB12"/>
    <mergeCell ref="CA11:CB11"/>
    <mergeCell ref="CE11:CF11"/>
    <mergeCell ref="CE10:CF10"/>
    <mergeCell ref="CY12:CZ12"/>
    <mergeCell ref="CQ11:CR11"/>
    <mergeCell ref="CS10:CT10"/>
    <mergeCell ref="BU12:BV12"/>
    <mergeCell ref="BO9:BP9"/>
    <mergeCell ref="BU9:BV9"/>
    <mergeCell ref="BQ8:BR8"/>
    <mergeCell ref="BO8:BP8"/>
    <mergeCell ref="BQ9:BR9"/>
    <mergeCell ref="BU8:BV8"/>
    <mergeCell ref="CA9:CB9"/>
    <mergeCell ref="DI7:DJ7"/>
    <mergeCell ref="CO9:CP9"/>
    <mergeCell ref="CU7:CV7"/>
    <mergeCell ref="CW8:CX8"/>
    <mergeCell ref="CE7:CF7"/>
    <mergeCell ref="CI8:CJ8"/>
    <mergeCell ref="CK7:CL7"/>
    <mergeCell ref="CS9:CT9"/>
    <mergeCell ref="CE9:CF9"/>
    <mergeCell ref="CY9:CZ9"/>
    <mergeCell ref="CQ8:CR8"/>
    <mergeCell ref="CC9:CD9"/>
    <mergeCell ref="CY7:CZ7"/>
    <mergeCell ref="CY8:CZ8"/>
    <mergeCell ref="CC7:CD7"/>
    <mergeCell ref="DG9:DH9"/>
    <mergeCell ref="CW9:CX9"/>
    <mergeCell ref="CI7:CJ7"/>
    <mergeCell ref="CO8:CP8"/>
    <mergeCell ref="CG8:CH8"/>
    <mergeCell ref="BW6:BX6"/>
    <mergeCell ref="CE8:CF8"/>
    <mergeCell ref="CO6:CP6"/>
    <mergeCell ref="BU6:BV6"/>
    <mergeCell ref="BO6:BP6"/>
    <mergeCell ref="BS7:BT7"/>
    <mergeCell ref="BS6:BT6"/>
    <mergeCell ref="BO7:BP7"/>
    <mergeCell ref="BQ7:BR7"/>
    <mergeCell ref="BS8:BT8"/>
    <mergeCell ref="CM7:CN7"/>
    <mergeCell ref="DG12:DH12"/>
    <mergeCell ref="CC11:CD11"/>
    <mergeCell ref="CC10:CD10"/>
    <mergeCell ref="BS9:BT9"/>
    <mergeCell ref="CO11:CP11"/>
    <mergeCell ref="DK12:DL12"/>
    <mergeCell ref="CO12:CP12"/>
    <mergeCell ref="CI12:CJ12"/>
    <mergeCell ref="DM12:DN12"/>
    <mergeCell ref="DM9:DN9"/>
    <mergeCell ref="DM11:DN11"/>
    <mergeCell ref="DK11:DL11"/>
    <mergeCell ref="DA9:DB9"/>
    <mergeCell ref="CM12:CN12"/>
    <mergeCell ref="CM11:CN11"/>
    <mergeCell ref="DI12:DJ12"/>
    <mergeCell ref="DC12:DD12"/>
    <mergeCell ref="DE12:DF12"/>
    <mergeCell ref="CK10:CL10"/>
    <mergeCell ref="DA10:DB10"/>
    <mergeCell ref="CQ10:CR10"/>
    <mergeCell ref="CI10:CJ10"/>
    <mergeCell ref="CI11:CJ11"/>
    <mergeCell ref="DI9:DJ9"/>
    <mergeCell ref="CY6:CZ6"/>
    <mergeCell ref="CG11:CH11"/>
    <mergeCell ref="CG12:CH12"/>
    <mergeCell ref="CG9:CH9"/>
    <mergeCell ref="CG10:CH10"/>
    <mergeCell ref="CA8:CB8"/>
    <mergeCell ref="BW8:BX8"/>
    <mergeCell ref="CI9:CJ9"/>
    <mergeCell ref="CS7:CT7"/>
    <mergeCell ref="BY9:BZ9"/>
    <mergeCell ref="BY10:BZ10"/>
    <mergeCell ref="BW9:BX9"/>
    <mergeCell ref="CC8:CD8"/>
    <mergeCell ref="CM9:CN9"/>
    <mergeCell ref="CM8:CN8"/>
    <mergeCell ref="CM10:CN10"/>
    <mergeCell ref="CA10:CB10"/>
    <mergeCell ref="BY8:BZ8"/>
    <mergeCell ref="CE6:CF6"/>
    <mergeCell ref="CS6:CT6"/>
    <mergeCell ref="BY7:BZ7"/>
    <mergeCell ref="CA7:CB7"/>
    <mergeCell ref="BW7:BX7"/>
    <mergeCell ref="CG7:CH7"/>
    <mergeCell ref="BK11:BL11"/>
    <mergeCell ref="BK12:BL12"/>
    <mergeCell ref="BU11:BV11"/>
    <mergeCell ref="BO11:BP11"/>
    <mergeCell ref="BK10:BL10"/>
    <mergeCell ref="BU10:BV10"/>
    <mergeCell ref="BS10:BT10"/>
    <mergeCell ref="BS11:BT11"/>
    <mergeCell ref="BS12:BT12"/>
    <mergeCell ref="BM10:BN10"/>
    <mergeCell ref="BM11:BN11"/>
    <mergeCell ref="BQ12:BR12"/>
    <mergeCell ref="BQ11:BR11"/>
    <mergeCell ref="BM12:BN12"/>
    <mergeCell ref="BO12:BP12"/>
    <mergeCell ref="DU5:DV5"/>
    <mergeCell ref="DE6:DF6"/>
    <mergeCell ref="CS5:CT5"/>
    <mergeCell ref="CI6:CJ6"/>
    <mergeCell ref="CI5:CJ5"/>
    <mergeCell ref="BW5:BX5"/>
    <mergeCell ref="DS5:DT5"/>
    <mergeCell ref="DC6:DD6"/>
    <mergeCell ref="DG6:DH6"/>
    <mergeCell ref="CC6:CD6"/>
    <mergeCell ref="CG6:CH6"/>
    <mergeCell ref="CA6:CB6"/>
    <mergeCell ref="CU5:CV5"/>
    <mergeCell ref="DA5:DB5"/>
    <mergeCell ref="CE5:CF5"/>
    <mergeCell ref="CC5:CD5"/>
    <mergeCell ref="CG5:CH5"/>
    <mergeCell ref="CY5:CZ5"/>
    <mergeCell ref="CK5:CL5"/>
    <mergeCell ref="CM5:CN5"/>
    <mergeCell ref="CA5:CB5"/>
    <mergeCell ref="CQ5:CR5"/>
    <mergeCell ref="CW5:CX5"/>
    <mergeCell ref="BY6:BZ6"/>
    <mergeCell ref="BM9:BN9"/>
    <mergeCell ref="BS5:BT5"/>
    <mergeCell ref="BY5:BZ5"/>
    <mergeCell ref="BI7:BJ7"/>
    <mergeCell ref="BI6:BJ6"/>
    <mergeCell ref="AM12:AN12"/>
    <mergeCell ref="AK12:AL12"/>
    <mergeCell ref="DA12:DB12"/>
    <mergeCell ref="CW12:CX12"/>
    <mergeCell ref="CU12:CV12"/>
    <mergeCell ref="CS12:CT12"/>
    <mergeCell ref="AO11:AP11"/>
    <mergeCell ref="BQ10:BR10"/>
    <mergeCell ref="AO12:AP12"/>
    <mergeCell ref="BI5:BJ5"/>
    <mergeCell ref="BK8:BL8"/>
    <mergeCell ref="BK9:BL9"/>
    <mergeCell ref="BU7:BV7"/>
    <mergeCell ref="BU5:BV5"/>
    <mergeCell ref="BO5:BP5"/>
    <mergeCell ref="BM6:BN6"/>
    <mergeCell ref="BM7:BN7"/>
    <mergeCell ref="BQ6:BR6"/>
    <mergeCell ref="AO9:AP9"/>
    <mergeCell ref="AO5:AP5"/>
    <mergeCell ref="AO6:AP6"/>
    <mergeCell ref="AO7:AP7"/>
    <mergeCell ref="AY6:AZ6"/>
    <mergeCell ref="AW5:AX5"/>
    <mergeCell ref="AS6:AT6"/>
    <mergeCell ref="AS5:AT5"/>
    <mergeCell ref="AS7:AT7"/>
    <mergeCell ref="AY5:AZ5"/>
    <mergeCell ref="AU5:AV5"/>
    <mergeCell ref="AQ5:AR5"/>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63" priority="3" stopIfTrue="1">
      <formula>AND(NOT(ISBLANK(C$8)),C14&gt;C$8)</formula>
    </cfRule>
    <cfRule type="expression" dxfId="162" priority="4" stopIfTrue="1">
      <formula>AND(NOT(ISBLANK(C$8)),C14&lt;C$9,NOT(ISBLANK(C14)))</formula>
    </cfRule>
  </conditionalFormatting>
  <conditionalFormatting sqref="C45 E45 G45 I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61" priority="20" stopIfTrue="1" operator="lessThan">
      <formula>$C$12</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60" priority="21" stopIfTrue="1" operator="greaterThan">
      <formula>$C$6</formula>
    </cfRule>
  </conditionalFormatting>
  <conditionalFormatting sqref="D18:D47">
    <cfRule type="expression" dxfId="159" priority="18" stopIfTrue="1">
      <formula>AND(NOT(ISBLANK(D$8)),D18&gt;D$8)</formula>
    </cfRule>
    <cfRule type="expression" dxfId="158" priority="19" stopIfTrue="1">
      <formula>AND(NOT(ISBLANK(D$8)),D18&lt;D$9,NOT(ISBLANK(D18)))</formula>
    </cfRule>
  </conditionalFormatting>
  <conditionalFormatting sqref="F45 H45 J45 N45 P45 R45 T45 V45 X45 Z45 AB45 AD45 AF45 AH45 AJ45 AL45 AN45 AP45 AR45 AT45 AV45 AX45 AZ45 BB45 BD45 BF45 BH45 BJ45 BL45 BN45 BP45 BR45 BV45 BX45 BZ45 CB45 CD45 CF45 CH45 CJ45 CL45 CN45 CP45 CR45 CT45 CV45 CX45 CZ45 DB45 DD45 DF45 DH45 DJ45 DL45 DN45 DP45">
    <cfRule type="cellIs" dxfId="157" priority="13" stopIfTrue="1" operator="lessThan">
      <formula>F$12</formula>
    </cfRule>
  </conditionalFormatting>
  <conditionalFormatting sqref="F46 H46 J46 N46 P46 R46 T46 V46 X46 Z46">
    <cfRule type="cellIs" dxfId="156" priority="14" stopIfTrue="1" operator="greaterThan">
      <formula>F10</formula>
    </cfRule>
  </conditionalFormatting>
  <conditionalFormatting sqref="F47 H47 J47 N47 P47 R47 T47 V47 X47 Z47">
    <cfRule type="cellIs" dxfId="155" priority="15" stopIfTrue="1" operator="greaterThan">
      <formula>F10</formula>
    </cfRule>
  </conditionalFormatting>
  <conditionalFormatting sqref="K14:K44">
    <cfRule type="expression" dxfId="154" priority="1" stopIfTrue="1">
      <formula>AND(NOT(ISBLANK(K$8)),K14&gt;K$8)</formula>
    </cfRule>
    <cfRule type="expression" dxfId="153" priority="2" stopIfTrue="1">
      <formula>AND(NOT(ISBLANK(K$8)),K14&lt;K$9,NOT(ISBLANK(K14)))</formula>
    </cfRule>
  </conditionalFormatting>
  <conditionalFormatting sqref="K45">
    <cfRule type="cellIs" dxfId="152" priority="10" stopIfTrue="1" operator="lessThan">
      <formula>$C$12</formula>
    </cfRule>
  </conditionalFormatting>
  <conditionalFormatting sqref="K46">
    <cfRule type="cellIs" dxfId="151" priority="11" stopIfTrue="1" operator="greaterThan">
      <formula>$C$6</formula>
    </cfRule>
  </conditionalFormatting>
  <conditionalFormatting sqref="L45">
    <cfRule type="cellIs" dxfId="150" priority="5" stopIfTrue="1" operator="lessThan">
      <formula>L$12</formula>
    </cfRule>
  </conditionalFormatting>
  <conditionalFormatting sqref="L46">
    <cfRule type="cellIs" dxfId="149" priority="6" stopIfTrue="1" operator="greaterThan">
      <formula>L10</formula>
    </cfRule>
  </conditionalFormatting>
  <conditionalFormatting sqref="L47">
    <cfRule type="cellIs" dxfId="148" priority="7" stopIfTrue="1" operator="greaterThan">
      <formula>L10</formula>
    </cfRule>
  </conditionalFormatting>
  <conditionalFormatting sqref="AB46 AD46 AF46 AH46 AJ46 AL46 AN46 AP46 AR46 AT46 AV46 AX46 AZ46 BB46 BD46 BF46 BH46 BJ46 BL46 BN46 BP46 BR46 BT46 BV46 BX46 BZ46 CB46 CD46 CF46 CH46 CJ46 CL46 CN46 CP46 CR46 CT46 CV46 CX46 CZ46 DB46 DD46 DF46 DH46 DJ46 DL46 DN46 DP46 DR46 DT46 DV46">
    <cfRule type="cellIs" dxfId="147" priority="16" stopIfTrue="1" operator="greaterThan">
      <formula>AA10</formula>
    </cfRule>
  </conditionalFormatting>
  <conditionalFormatting sqref="AB47 AD47 AF47 AH47 AJ47 AL47 AN47 AP47 AR47 AT47 AV47 AX47 AZ47 BB47 BD47 BF47 BH47 BJ47 BL47 BN47 BP47 BR47 BT47 BV47 BX47 BZ47 CB47 CD47 CF47 CH47 CJ47 CL47 CN47 CP47 CR47 CT47 CV47 CX47 CZ47 DB47 DD47 DF47 DH47 DJ47 DL47 DN47 DP47 DR47 DT47 DV47">
    <cfRule type="cellIs" dxfId="146" priority="17" stopIfTrue="1" operator="greaterThan">
      <formula>AA10</formula>
    </cfRule>
  </conditionalFormatting>
  <conditionalFormatting sqref="BT45 DR45 DT45 DV45">
    <cfRule type="cellIs" dxfId="145" priority="12" stopIfTrue="1" operator="lessThan">
      <formula>BT$11</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45" ht="20.25" x14ac:dyDescent="0.2">
      <c r="A1" s="76" t="s">
        <v>160</v>
      </c>
      <c r="B1" s="77" t="s">
        <v>282</v>
      </c>
      <c r="C1" s="66"/>
      <c r="D1" s="66"/>
      <c r="E1" s="66"/>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0.25" x14ac:dyDescent="0.2">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
      <c r="A4" s="16"/>
      <c r="B4" s="75" t="s">
        <v>161</v>
      </c>
      <c r="C4" s="216">
        <v>7</v>
      </c>
      <c r="D4" s="217"/>
      <c r="E4" s="216">
        <v>13</v>
      </c>
      <c r="F4" s="217"/>
      <c r="G4" s="216">
        <v>14</v>
      </c>
      <c r="H4" s="217"/>
      <c r="I4" s="216">
        <v>15</v>
      </c>
      <c r="J4" s="217"/>
      <c r="K4" s="216">
        <v>16</v>
      </c>
      <c r="L4" s="217"/>
      <c r="M4" s="216">
        <v>19</v>
      </c>
      <c r="N4" s="217"/>
      <c r="O4" s="216">
        <v>20</v>
      </c>
      <c r="P4" s="217"/>
      <c r="Q4" s="216">
        <v>17</v>
      </c>
      <c r="R4" s="217"/>
      <c r="S4" s="216">
        <v>18</v>
      </c>
      <c r="T4" s="217"/>
      <c r="U4" s="216">
        <v>21</v>
      </c>
      <c r="V4" s="217"/>
      <c r="W4" s="216">
        <v>23</v>
      </c>
      <c r="X4" s="217"/>
      <c r="Y4" s="216">
        <v>26</v>
      </c>
      <c r="Z4" s="217"/>
      <c r="AA4" s="216">
        <v>29</v>
      </c>
      <c r="AB4" s="217"/>
      <c r="AC4" s="216">
        <v>38</v>
      </c>
      <c r="AD4" s="217"/>
      <c r="AE4" s="216">
        <v>33</v>
      </c>
      <c r="AF4" s="217"/>
      <c r="AG4" s="216">
        <v>33</v>
      </c>
      <c r="AH4" s="217"/>
      <c r="AI4" s="216">
        <v>31</v>
      </c>
      <c r="AJ4" s="217"/>
      <c r="AK4" s="216">
        <v>35</v>
      </c>
      <c r="AL4" s="217"/>
      <c r="AM4" s="216">
        <v>37</v>
      </c>
      <c r="AN4" s="217"/>
      <c r="AO4" s="216">
        <v>39</v>
      </c>
      <c r="AP4" s="217"/>
      <c r="AQ4" s="216">
        <v>43</v>
      </c>
      <c r="AR4" s="217"/>
      <c r="AS4" s="216">
        <v>45</v>
      </c>
      <c r="AT4" s="217"/>
      <c r="AU4" s="216">
        <v>45</v>
      </c>
      <c r="AV4" s="217"/>
      <c r="AW4" s="216">
        <v>40</v>
      </c>
      <c r="AX4" s="217"/>
      <c r="AY4" s="216">
        <v>42</v>
      </c>
      <c r="AZ4" s="217"/>
      <c r="BA4" s="216">
        <v>50</v>
      </c>
      <c r="BB4" s="217"/>
      <c r="BC4" s="216">
        <v>46</v>
      </c>
      <c r="BD4" s="217"/>
      <c r="BE4" s="216">
        <v>47</v>
      </c>
      <c r="BF4" s="217"/>
      <c r="BG4" s="216">
        <v>48</v>
      </c>
      <c r="BH4" s="217"/>
      <c r="BI4" s="216">
        <v>53</v>
      </c>
      <c r="BJ4" s="217"/>
      <c r="BK4" s="216">
        <v>53</v>
      </c>
      <c r="BL4" s="217"/>
      <c r="BM4" s="216">
        <v>54</v>
      </c>
      <c r="BN4" s="217"/>
      <c r="BO4" s="216">
        <v>55</v>
      </c>
      <c r="BP4" s="217"/>
      <c r="BQ4" s="216">
        <v>56</v>
      </c>
      <c r="BR4" s="217"/>
      <c r="BS4" s="216">
        <v>71</v>
      </c>
      <c r="BT4" s="217"/>
      <c r="BU4" s="216">
        <v>63</v>
      </c>
      <c r="BV4" s="217"/>
      <c r="BW4" s="216">
        <v>64</v>
      </c>
      <c r="BX4" s="217"/>
      <c r="BY4" s="216">
        <v>65</v>
      </c>
      <c r="BZ4" s="217"/>
      <c r="CA4" s="216">
        <v>66</v>
      </c>
      <c r="CB4" s="217"/>
      <c r="CC4" s="216">
        <v>67</v>
      </c>
      <c r="CD4" s="217"/>
      <c r="CE4" s="216">
        <v>68</v>
      </c>
      <c r="CF4" s="217"/>
      <c r="CG4" s="216">
        <v>69</v>
      </c>
      <c r="CH4" s="217"/>
      <c r="CI4" s="216">
        <v>78</v>
      </c>
      <c r="CJ4" s="217"/>
      <c r="CK4" s="216">
        <v>79</v>
      </c>
      <c r="CL4" s="217"/>
      <c r="CM4" s="216">
        <v>74</v>
      </c>
      <c r="CN4" s="217"/>
      <c r="CO4" s="216">
        <v>82</v>
      </c>
      <c r="CP4" s="217"/>
      <c r="CQ4" s="216">
        <v>72</v>
      </c>
      <c r="CR4" s="217"/>
      <c r="CS4" s="216">
        <v>76</v>
      </c>
      <c r="CT4" s="217"/>
      <c r="CU4" s="216">
        <v>83</v>
      </c>
      <c r="CV4" s="217"/>
      <c r="CW4" s="216">
        <v>73</v>
      </c>
      <c r="CX4" s="217"/>
      <c r="CY4" s="216">
        <v>80</v>
      </c>
      <c r="CZ4" s="217"/>
      <c r="DA4" s="216">
        <v>70</v>
      </c>
      <c r="DB4" s="217"/>
      <c r="DC4" s="216">
        <v>75</v>
      </c>
      <c r="DD4" s="217"/>
      <c r="DE4" s="216">
        <v>77</v>
      </c>
      <c r="DF4" s="217"/>
      <c r="DG4" s="216">
        <v>59</v>
      </c>
      <c r="DH4" s="217"/>
      <c r="DI4" s="216">
        <v>81</v>
      </c>
      <c r="DJ4" s="217"/>
      <c r="DK4" s="216">
        <v>62</v>
      </c>
      <c r="DL4" s="217"/>
      <c r="DM4" s="216">
        <v>84</v>
      </c>
      <c r="DN4" s="217"/>
      <c r="DO4" s="216">
        <v>85</v>
      </c>
      <c r="DP4" s="217"/>
      <c r="DQ4" s="216">
        <v>87</v>
      </c>
      <c r="DR4" s="217"/>
      <c r="DS4" s="216"/>
      <c r="DT4" s="217"/>
      <c r="DU4" s="16"/>
      <c r="DV4" s="223"/>
      <c r="DW4" s="223"/>
      <c r="DX4" s="223"/>
      <c r="DY4" s="223"/>
      <c r="DZ4" s="223"/>
      <c r="EA4" s="223"/>
      <c r="EB4" s="223"/>
      <c r="EC4" s="223"/>
      <c r="ED4" s="223"/>
      <c r="EE4" s="223"/>
      <c r="EF4" s="223"/>
      <c r="EG4" s="223"/>
      <c r="EH4" s="223"/>
      <c r="EI4" s="223"/>
      <c r="EJ4" s="223"/>
      <c r="EK4" s="223"/>
      <c r="EL4" s="223"/>
      <c r="EM4" s="223"/>
      <c r="EN4" s="223"/>
      <c r="EO4" s="223"/>
    </row>
    <row r="5" spans="1:145" s="1" customFormat="1" ht="24.75" customHeight="1" x14ac:dyDescent="0.2">
      <c r="A5" s="16"/>
      <c r="B5" s="17" t="s">
        <v>10</v>
      </c>
      <c r="C5" s="179" t="s">
        <v>137</v>
      </c>
      <c r="D5" s="180"/>
      <c r="E5" s="179" t="s">
        <v>97</v>
      </c>
      <c r="F5" s="180"/>
      <c r="G5" s="179" t="s">
        <v>98</v>
      </c>
      <c r="H5" s="180"/>
      <c r="I5" s="179" t="s">
        <v>100</v>
      </c>
      <c r="J5" s="180"/>
      <c r="K5" s="179" t="s">
        <v>99</v>
      </c>
      <c r="L5" s="180"/>
      <c r="M5" s="179" t="s">
        <v>103</v>
      </c>
      <c r="N5" s="180"/>
      <c r="O5" s="179" t="s">
        <v>104</v>
      </c>
      <c r="P5" s="180"/>
      <c r="Q5" s="179" t="s">
        <v>101</v>
      </c>
      <c r="R5" s="180"/>
      <c r="S5" s="179" t="s">
        <v>102</v>
      </c>
      <c r="T5" s="180"/>
      <c r="U5" s="179" t="s">
        <v>36</v>
      </c>
      <c r="V5" s="180"/>
      <c r="W5" s="179" t="s">
        <v>93</v>
      </c>
      <c r="X5" s="180"/>
      <c r="Y5" s="179" t="s">
        <v>195</v>
      </c>
      <c r="Z5" s="180"/>
      <c r="AA5" s="179" t="s">
        <v>196</v>
      </c>
      <c r="AB5" s="180"/>
      <c r="AC5" s="179" t="s">
        <v>17</v>
      </c>
      <c r="AD5" s="180"/>
      <c r="AE5" s="179" t="s">
        <v>105</v>
      </c>
      <c r="AF5" s="180"/>
      <c r="AG5" s="179" t="s">
        <v>197</v>
      </c>
      <c r="AH5" s="180"/>
      <c r="AI5" s="179" t="s">
        <v>164</v>
      </c>
      <c r="AJ5" s="180"/>
      <c r="AK5" s="179" t="s">
        <v>198</v>
      </c>
      <c r="AL5" s="180"/>
      <c r="AM5" s="179" t="s">
        <v>199</v>
      </c>
      <c r="AN5" s="180"/>
      <c r="AO5" s="179" t="s">
        <v>252</v>
      </c>
      <c r="AP5" s="180"/>
      <c r="AQ5" s="179" t="s">
        <v>241</v>
      </c>
      <c r="AR5" s="180"/>
      <c r="AS5" s="179" t="s">
        <v>107</v>
      </c>
      <c r="AT5" s="180"/>
      <c r="AU5" s="179" t="s">
        <v>108</v>
      </c>
      <c r="AV5" s="180"/>
      <c r="AW5" s="179" t="s">
        <v>94</v>
      </c>
      <c r="AX5" s="180"/>
      <c r="AY5" s="179" t="s">
        <v>248</v>
      </c>
      <c r="AZ5" s="180"/>
      <c r="BA5" s="179" t="s">
        <v>91</v>
      </c>
      <c r="BB5" s="180"/>
      <c r="BC5" s="179" t="s">
        <v>6</v>
      </c>
      <c r="BD5" s="180"/>
      <c r="BE5" s="179" t="s">
        <v>8</v>
      </c>
      <c r="BF5" s="180"/>
      <c r="BG5" s="179" t="s">
        <v>7</v>
      </c>
      <c r="BH5" s="180"/>
      <c r="BI5" s="179" t="s">
        <v>109</v>
      </c>
      <c r="BJ5" s="180"/>
      <c r="BK5" s="179" t="s">
        <v>203</v>
      </c>
      <c r="BL5" s="180"/>
      <c r="BM5" s="179" t="s">
        <v>88</v>
      </c>
      <c r="BN5" s="180"/>
      <c r="BO5" s="179" t="s">
        <v>72</v>
      </c>
      <c r="BP5" s="180"/>
      <c r="BQ5" s="179" t="s">
        <v>73</v>
      </c>
      <c r="BR5" s="180"/>
      <c r="BS5" s="179" t="s">
        <v>146</v>
      </c>
      <c r="BT5" s="180"/>
      <c r="BU5" s="179" t="s">
        <v>115</v>
      </c>
      <c r="BV5" s="180"/>
      <c r="BW5" s="179" t="s">
        <v>143</v>
      </c>
      <c r="BX5" s="180"/>
      <c r="BY5" s="179" t="s">
        <v>140</v>
      </c>
      <c r="BZ5" s="180"/>
      <c r="CA5" s="179" t="s">
        <v>139</v>
      </c>
      <c r="CB5" s="180"/>
      <c r="CC5" s="179" t="s">
        <v>141</v>
      </c>
      <c r="CD5" s="180"/>
      <c r="CE5" s="179" t="s">
        <v>142</v>
      </c>
      <c r="CF5" s="180"/>
      <c r="CG5" s="179" t="s">
        <v>144</v>
      </c>
      <c r="CH5" s="180"/>
      <c r="CI5" s="179" t="s">
        <v>129</v>
      </c>
      <c r="CJ5" s="180"/>
      <c r="CK5" s="179" t="s">
        <v>150</v>
      </c>
      <c r="CL5" s="180"/>
      <c r="CM5" s="179" t="s">
        <v>148</v>
      </c>
      <c r="CN5" s="180"/>
      <c r="CO5" s="179" t="s">
        <v>56</v>
      </c>
      <c r="CP5" s="180"/>
      <c r="CQ5" s="179" t="s">
        <v>147</v>
      </c>
      <c r="CR5" s="180"/>
      <c r="CS5" s="179" t="s">
        <v>165</v>
      </c>
      <c r="CT5" s="180"/>
      <c r="CU5" s="179" t="s">
        <v>152</v>
      </c>
      <c r="CV5" s="180"/>
      <c r="CW5" s="179" t="s">
        <v>125</v>
      </c>
      <c r="CX5" s="180"/>
      <c r="CY5" s="179" t="s">
        <v>151</v>
      </c>
      <c r="CZ5" s="180"/>
      <c r="DA5" s="179" t="s">
        <v>145</v>
      </c>
      <c r="DB5" s="180"/>
      <c r="DC5" s="179" t="s">
        <v>80</v>
      </c>
      <c r="DD5" s="180"/>
      <c r="DE5" s="179" t="s">
        <v>149</v>
      </c>
      <c r="DF5" s="180"/>
      <c r="DG5" s="179" t="s">
        <v>74</v>
      </c>
      <c r="DH5" s="180"/>
      <c r="DI5" s="179" t="s">
        <v>90</v>
      </c>
      <c r="DJ5" s="180"/>
      <c r="DK5" s="179" t="s">
        <v>114</v>
      </c>
      <c r="DL5" s="180"/>
      <c r="DM5" s="179" t="s">
        <v>153</v>
      </c>
      <c r="DN5" s="180"/>
      <c r="DO5" s="179" t="s">
        <v>18</v>
      </c>
      <c r="DP5" s="180"/>
      <c r="DQ5" s="179" t="s">
        <v>40</v>
      </c>
      <c r="DR5" s="180"/>
      <c r="DS5" s="214" t="s">
        <v>162</v>
      </c>
      <c r="DT5" s="215"/>
      <c r="DU5" s="16"/>
    </row>
    <row r="6" spans="1:145" s="1" customFormat="1" ht="16.5" customHeight="1" x14ac:dyDescent="0.2">
      <c r="A6" s="16"/>
      <c r="B6" s="17" t="s">
        <v>11</v>
      </c>
      <c r="C6" s="179" t="s">
        <v>2</v>
      </c>
      <c r="D6" s="180"/>
      <c r="E6" s="179" t="s">
        <v>70</v>
      </c>
      <c r="F6" s="180"/>
      <c r="G6" s="179" t="s">
        <v>70</v>
      </c>
      <c r="H6" s="180"/>
      <c r="I6" s="179"/>
      <c r="J6" s="180"/>
      <c r="K6" s="179" t="s">
        <v>163</v>
      </c>
      <c r="L6" s="180"/>
      <c r="M6" s="179" t="s">
        <v>3</v>
      </c>
      <c r="N6" s="180"/>
      <c r="O6" s="179" t="s">
        <v>3</v>
      </c>
      <c r="P6" s="180"/>
      <c r="Q6" s="179" t="s">
        <v>138</v>
      </c>
      <c r="R6" s="180" t="s">
        <v>39</v>
      </c>
      <c r="S6" s="179" t="s">
        <v>138</v>
      </c>
      <c r="T6" s="180" t="s">
        <v>39</v>
      </c>
      <c r="U6" s="179" t="s">
        <v>3</v>
      </c>
      <c r="V6" s="180"/>
      <c r="W6" s="179" t="s">
        <v>3</v>
      </c>
      <c r="X6" s="180"/>
      <c r="Y6" s="179" t="s">
        <v>3</v>
      </c>
      <c r="Z6" s="180"/>
      <c r="AA6" s="179" t="s">
        <v>3</v>
      </c>
      <c r="AB6" s="180"/>
      <c r="AC6" s="179" t="s">
        <v>3</v>
      </c>
      <c r="AD6" s="180"/>
      <c r="AE6" s="179" t="s">
        <v>3</v>
      </c>
      <c r="AF6" s="180"/>
      <c r="AG6" s="179" t="s">
        <v>3</v>
      </c>
      <c r="AH6" s="180"/>
      <c r="AI6" s="179" t="s">
        <v>3</v>
      </c>
      <c r="AJ6" s="180"/>
      <c r="AK6" s="179" t="s">
        <v>3</v>
      </c>
      <c r="AL6" s="180"/>
      <c r="AM6" s="179" t="s">
        <v>3</v>
      </c>
      <c r="AN6" s="180"/>
      <c r="AO6" s="179" t="s">
        <v>3</v>
      </c>
      <c r="AP6" s="180"/>
      <c r="AQ6" s="179" t="s">
        <v>9</v>
      </c>
      <c r="AR6" s="180"/>
      <c r="AS6" s="179" t="s">
        <v>3</v>
      </c>
      <c r="AT6" s="180"/>
      <c r="AU6" s="179" t="s">
        <v>3</v>
      </c>
      <c r="AV6" s="180"/>
      <c r="AW6" s="179" t="s">
        <v>3</v>
      </c>
      <c r="AX6" s="180"/>
      <c r="AY6" s="179" t="s">
        <v>3</v>
      </c>
      <c r="AZ6" s="180"/>
      <c r="BA6" s="179" t="s">
        <v>3</v>
      </c>
      <c r="BB6" s="180"/>
      <c r="BC6" s="179" t="s">
        <v>3</v>
      </c>
      <c r="BD6" s="180"/>
      <c r="BE6" s="179" t="s">
        <v>3</v>
      </c>
      <c r="BF6" s="180"/>
      <c r="BG6" s="179" t="s">
        <v>3</v>
      </c>
      <c r="BH6" s="180"/>
      <c r="BI6" s="179" t="s">
        <v>89</v>
      </c>
      <c r="BJ6" s="180"/>
      <c r="BK6" s="179" t="s">
        <v>89</v>
      </c>
      <c r="BL6" s="180"/>
      <c r="BM6" s="179" t="s">
        <v>3</v>
      </c>
      <c r="BN6" s="180"/>
      <c r="BO6" s="179" t="s">
        <v>3</v>
      </c>
      <c r="BP6" s="180"/>
      <c r="BQ6" s="179" t="s">
        <v>3</v>
      </c>
      <c r="BR6" s="180"/>
      <c r="BS6" s="179" t="s">
        <v>3</v>
      </c>
      <c r="BT6" s="180"/>
      <c r="BU6" s="179" t="s">
        <v>3</v>
      </c>
      <c r="BV6" s="180"/>
      <c r="BW6" s="179" t="s">
        <v>3</v>
      </c>
      <c r="BX6" s="180"/>
      <c r="BY6" s="179" t="s">
        <v>3</v>
      </c>
      <c r="BZ6" s="180"/>
      <c r="CA6" s="179" t="s">
        <v>3</v>
      </c>
      <c r="CB6" s="180"/>
      <c r="CC6" s="179" t="s">
        <v>3</v>
      </c>
      <c r="CD6" s="180"/>
      <c r="CE6" s="179" t="s">
        <v>3</v>
      </c>
      <c r="CF6" s="180"/>
      <c r="CG6" s="179" t="s">
        <v>3</v>
      </c>
      <c r="CH6" s="180"/>
      <c r="CI6" s="179" t="s">
        <v>3</v>
      </c>
      <c r="CJ6" s="180"/>
      <c r="CK6" s="179" t="s">
        <v>3</v>
      </c>
      <c r="CL6" s="180"/>
      <c r="CM6" s="179" t="s">
        <v>3</v>
      </c>
      <c r="CN6" s="180"/>
      <c r="CO6" s="179" t="s">
        <v>3</v>
      </c>
      <c r="CP6" s="180"/>
      <c r="CQ6" s="179" t="s">
        <v>3</v>
      </c>
      <c r="CR6" s="180"/>
      <c r="CS6" s="179" t="s">
        <v>3</v>
      </c>
      <c r="CT6" s="180"/>
      <c r="CU6" s="179" t="s">
        <v>3</v>
      </c>
      <c r="CV6" s="180"/>
      <c r="CW6" s="179" t="s">
        <v>3</v>
      </c>
      <c r="CX6" s="180"/>
      <c r="CY6" s="179" t="s">
        <v>3</v>
      </c>
      <c r="CZ6" s="180"/>
      <c r="DA6" s="179" t="s">
        <v>3</v>
      </c>
      <c r="DB6" s="180"/>
      <c r="DC6" s="179" t="s">
        <v>3</v>
      </c>
      <c r="DD6" s="180"/>
      <c r="DE6" s="179" t="s">
        <v>3</v>
      </c>
      <c r="DF6" s="180"/>
      <c r="DG6" s="179" t="s">
        <v>3</v>
      </c>
      <c r="DH6" s="180"/>
      <c r="DI6" s="179" t="s">
        <v>3</v>
      </c>
      <c r="DJ6" s="180"/>
      <c r="DK6" s="179" t="s">
        <v>3</v>
      </c>
      <c r="DL6" s="180"/>
      <c r="DM6" s="179" t="s">
        <v>3</v>
      </c>
      <c r="DN6" s="180"/>
      <c r="DO6" s="179"/>
      <c r="DP6" s="180"/>
      <c r="DQ6" s="179"/>
      <c r="DR6" s="180"/>
      <c r="DS6" s="117"/>
      <c r="DT6" s="118"/>
      <c r="DU6" s="16"/>
    </row>
    <row r="7" spans="1:145" s="1" customFormat="1" ht="26.25" customHeight="1" x14ac:dyDescent="0.2">
      <c r="A7" s="16"/>
      <c r="B7" s="19" t="s">
        <v>134</v>
      </c>
      <c r="C7" s="208"/>
      <c r="D7" s="209"/>
      <c r="E7" s="208"/>
      <c r="F7" s="209"/>
      <c r="G7" s="208"/>
      <c r="H7" s="209"/>
      <c r="I7" s="208"/>
      <c r="J7" s="209" t="s">
        <v>95</v>
      </c>
      <c r="K7" s="208"/>
      <c r="L7" s="209"/>
      <c r="M7" s="208"/>
      <c r="N7" s="209"/>
      <c r="O7" s="208"/>
      <c r="P7" s="209"/>
      <c r="Q7" s="208"/>
      <c r="R7" s="209"/>
      <c r="S7" s="208"/>
      <c r="T7" s="209"/>
      <c r="U7" s="208">
        <v>10</v>
      </c>
      <c r="V7" s="209">
        <v>10</v>
      </c>
      <c r="W7" s="208">
        <v>10</v>
      </c>
      <c r="X7" s="209">
        <v>10</v>
      </c>
      <c r="Y7" s="208">
        <v>70</v>
      </c>
      <c r="Z7" s="209">
        <v>100</v>
      </c>
      <c r="AA7" s="208"/>
      <c r="AB7" s="209"/>
      <c r="AC7" s="208">
        <v>10</v>
      </c>
      <c r="AD7" s="209">
        <v>25</v>
      </c>
      <c r="AE7" s="208">
        <v>1.5</v>
      </c>
      <c r="AF7" s="209">
        <v>20</v>
      </c>
      <c r="AG7" s="208">
        <v>1.5</v>
      </c>
      <c r="AH7" s="209">
        <v>20</v>
      </c>
      <c r="AI7" s="208"/>
      <c r="AJ7" s="209"/>
      <c r="AK7" s="208"/>
      <c r="AL7" s="209"/>
      <c r="AM7" s="208"/>
      <c r="AN7" s="209"/>
      <c r="AO7" s="208">
        <v>1</v>
      </c>
      <c r="AP7" s="209">
        <v>5</v>
      </c>
      <c r="AQ7" s="208">
        <v>200</v>
      </c>
      <c r="AR7" s="209">
        <v>10</v>
      </c>
      <c r="AS7" s="208">
        <v>0.05</v>
      </c>
      <c r="AT7" s="209"/>
      <c r="AU7" s="208">
        <v>0.05</v>
      </c>
      <c r="AV7" s="209"/>
      <c r="AW7" s="208">
        <v>1</v>
      </c>
      <c r="AX7" s="209"/>
      <c r="AY7" s="208">
        <v>0.5</v>
      </c>
      <c r="AZ7" s="209">
        <v>2</v>
      </c>
      <c r="BA7" s="208"/>
      <c r="BB7" s="209">
        <v>2</v>
      </c>
      <c r="BC7" s="208"/>
      <c r="BD7" s="209"/>
      <c r="BE7" s="208">
        <v>5.0000000000000001E-3</v>
      </c>
      <c r="BF7" s="209"/>
      <c r="BG7" s="208"/>
      <c r="BH7" s="209"/>
      <c r="BI7" s="208"/>
      <c r="BJ7" s="209">
        <v>1.4</v>
      </c>
      <c r="BK7" s="208"/>
      <c r="BL7" s="209">
        <v>1.4</v>
      </c>
      <c r="BM7" s="208">
        <v>400</v>
      </c>
      <c r="BN7" s="209">
        <v>250</v>
      </c>
      <c r="BO7" s="208">
        <v>200</v>
      </c>
      <c r="BP7" s="209">
        <v>150</v>
      </c>
      <c r="BQ7" s="208"/>
      <c r="BR7" s="209">
        <v>0.4</v>
      </c>
      <c r="BS7" s="208">
        <v>0.01</v>
      </c>
      <c r="BT7" s="209">
        <v>0.1</v>
      </c>
      <c r="BU7" s="208">
        <v>5.0000000000000001E-3</v>
      </c>
      <c r="BV7" s="209">
        <v>0.01</v>
      </c>
      <c r="BW7" s="208">
        <v>0.02</v>
      </c>
      <c r="BX7" s="209">
        <v>0.2</v>
      </c>
      <c r="BY7" s="208">
        <v>0.05</v>
      </c>
      <c r="BZ7" s="209">
        <v>0.2</v>
      </c>
      <c r="CA7" s="208">
        <v>8.0000000000000002E-3</v>
      </c>
      <c r="CB7" s="209">
        <v>0.1</v>
      </c>
      <c r="CC7" s="208">
        <v>0.2</v>
      </c>
      <c r="CD7" s="209">
        <v>2</v>
      </c>
      <c r="CE7" s="208">
        <v>5.0000000000000001E-4</v>
      </c>
      <c r="CF7" s="209">
        <v>2E-3</v>
      </c>
      <c r="CG7" s="208">
        <v>0.05</v>
      </c>
      <c r="CH7" s="209">
        <v>0.1</v>
      </c>
      <c r="CI7" s="208"/>
      <c r="CJ7" s="209">
        <v>0.02</v>
      </c>
      <c r="CK7" s="208"/>
      <c r="CL7" s="209">
        <v>2</v>
      </c>
      <c r="CM7" s="208"/>
      <c r="CN7" s="209">
        <v>0.2</v>
      </c>
      <c r="CO7" s="208"/>
      <c r="CP7" s="209">
        <v>5</v>
      </c>
      <c r="CQ7" s="208"/>
      <c r="CR7" s="209">
        <v>0.01</v>
      </c>
      <c r="CS7" s="208"/>
      <c r="CT7" s="209">
        <v>0.1</v>
      </c>
      <c r="CU7" s="208"/>
      <c r="CV7" s="209">
        <v>0.1</v>
      </c>
      <c r="CW7" s="208"/>
      <c r="CX7" s="209">
        <v>0.05</v>
      </c>
      <c r="CY7" s="208"/>
      <c r="CZ7" s="209">
        <v>2.5</v>
      </c>
      <c r="DA7" s="208"/>
      <c r="DB7" s="209"/>
      <c r="DC7" s="208"/>
      <c r="DD7" s="209"/>
      <c r="DE7" s="208"/>
      <c r="DF7" s="209"/>
      <c r="DG7" s="208"/>
      <c r="DH7" s="209"/>
      <c r="DI7" s="208"/>
      <c r="DJ7" s="209"/>
      <c r="DK7" s="208"/>
      <c r="DL7" s="209"/>
      <c r="DM7" s="208"/>
      <c r="DN7" s="209"/>
      <c r="DO7" s="208"/>
      <c r="DP7" s="209"/>
      <c r="DQ7" s="208"/>
      <c r="DR7" s="209"/>
      <c r="DS7" s="208"/>
      <c r="DT7" s="209"/>
      <c r="DU7" s="16"/>
    </row>
    <row r="8" spans="1:145" s="1" customFormat="1" ht="23.25" customHeight="1" x14ac:dyDescent="0.2">
      <c r="A8" s="16"/>
      <c r="B8" s="19" t="s">
        <v>135</v>
      </c>
      <c r="C8" s="208"/>
      <c r="D8" s="209"/>
      <c r="E8" s="208"/>
      <c r="F8" s="209"/>
      <c r="G8" s="208"/>
      <c r="H8" s="209"/>
      <c r="I8" s="208">
        <v>8.5</v>
      </c>
      <c r="J8" s="209"/>
      <c r="K8" s="208">
        <v>8.5</v>
      </c>
      <c r="L8" s="209"/>
      <c r="M8" s="208"/>
      <c r="N8" s="209"/>
      <c r="O8" s="208"/>
      <c r="P8" s="209"/>
      <c r="Q8" s="208"/>
      <c r="R8" s="209"/>
      <c r="S8" s="208"/>
      <c r="T8" s="209"/>
      <c r="U8" s="208">
        <v>15</v>
      </c>
      <c r="V8" s="209"/>
      <c r="W8" s="208">
        <v>15</v>
      </c>
      <c r="X8" s="209"/>
      <c r="Y8" s="208">
        <v>100</v>
      </c>
      <c r="Z8" s="209"/>
      <c r="AA8" s="208"/>
      <c r="AB8" s="209"/>
      <c r="AC8" s="208">
        <v>15</v>
      </c>
      <c r="AD8" s="209"/>
      <c r="AE8" s="208">
        <v>2.5</v>
      </c>
      <c r="AF8" s="209"/>
      <c r="AG8" s="208">
        <v>2.5</v>
      </c>
      <c r="AH8" s="209"/>
      <c r="AI8" s="208"/>
      <c r="AJ8" s="209"/>
      <c r="AK8" s="208"/>
      <c r="AL8" s="209"/>
      <c r="AM8" s="208"/>
      <c r="AN8" s="209"/>
      <c r="AO8" s="208">
        <v>2</v>
      </c>
      <c r="AP8" s="209"/>
      <c r="AQ8" s="208">
        <v>800</v>
      </c>
      <c r="AR8" s="209"/>
      <c r="AS8" s="208">
        <v>0.1</v>
      </c>
      <c r="AT8" s="209"/>
      <c r="AU8" s="208">
        <v>0.1</v>
      </c>
      <c r="AV8" s="209"/>
      <c r="AW8" s="208">
        <v>1.5</v>
      </c>
      <c r="AX8" s="209"/>
      <c r="AY8" s="208">
        <v>1</v>
      </c>
      <c r="AZ8" s="209"/>
      <c r="BA8" s="208"/>
      <c r="BB8" s="209"/>
      <c r="BC8" s="208"/>
      <c r="BD8" s="209"/>
      <c r="BE8" s="208">
        <v>0.01</v>
      </c>
      <c r="BF8" s="209"/>
      <c r="BG8" s="208"/>
      <c r="BH8" s="209"/>
      <c r="BI8" s="208"/>
      <c r="BJ8" s="209"/>
      <c r="BK8" s="208"/>
      <c r="BL8" s="209"/>
      <c r="BM8" s="208">
        <v>480</v>
      </c>
      <c r="BN8" s="209"/>
      <c r="BO8" s="208">
        <v>240</v>
      </c>
      <c r="BP8" s="209"/>
      <c r="BQ8" s="208"/>
      <c r="BR8" s="209"/>
      <c r="BS8" s="208">
        <v>0.05</v>
      </c>
      <c r="BT8" s="209"/>
      <c r="BU8" s="208">
        <v>2.5000000000000001E-2</v>
      </c>
      <c r="BV8" s="209"/>
      <c r="BW8" s="208">
        <v>0.1</v>
      </c>
      <c r="BX8" s="209"/>
      <c r="BY8" s="208">
        <v>0.25</v>
      </c>
      <c r="BZ8" s="209"/>
      <c r="CA8" s="208">
        <v>0.04</v>
      </c>
      <c r="CB8" s="209"/>
      <c r="CC8" s="208">
        <v>1</v>
      </c>
      <c r="CD8" s="209"/>
      <c r="CE8" s="208">
        <v>2.5000000000000001E-3</v>
      </c>
      <c r="CF8" s="209"/>
      <c r="CG8" s="208">
        <v>0.25</v>
      </c>
      <c r="CH8" s="209"/>
      <c r="CI8" s="208"/>
      <c r="CJ8" s="209"/>
      <c r="CK8" s="208"/>
      <c r="CL8" s="209"/>
      <c r="CM8" s="208"/>
      <c r="CN8" s="209"/>
      <c r="CO8" s="208"/>
      <c r="CP8" s="209"/>
      <c r="CQ8" s="208"/>
      <c r="CR8" s="209"/>
      <c r="CS8" s="208"/>
      <c r="CT8" s="209"/>
      <c r="CU8" s="208"/>
      <c r="CV8" s="209"/>
      <c r="CW8" s="208"/>
      <c r="CX8" s="209"/>
      <c r="CY8" s="208"/>
      <c r="CZ8" s="209"/>
      <c r="DA8" s="208"/>
      <c r="DB8" s="209"/>
      <c r="DC8" s="208"/>
      <c r="DD8" s="209"/>
      <c r="DE8" s="208"/>
      <c r="DF8" s="209"/>
      <c r="DG8" s="208"/>
      <c r="DH8" s="209"/>
      <c r="DI8" s="208"/>
      <c r="DJ8" s="209"/>
      <c r="DK8" s="208"/>
      <c r="DL8" s="209"/>
      <c r="DM8" s="208"/>
      <c r="DN8" s="209"/>
      <c r="DO8" s="208"/>
      <c r="DP8" s="209"/>
      <c r="DQ8" s="208"/>
      <c r="DR8" s="209"/>
      <c r="DS8" s="208"/>
      <c r="DT8" s="209"/>
      <c r="DU8" s="16"/>
    </row>
    <row r="9" spans="1:145" s="1" customFormat="1" ht="26.25" customHeight="1" x14ac:dyDescent="0.2">
      <c r="A9" s="16"/>
      <c r="B9" s="19" t="s">
        <v>136</v>
      </c>
      <c r="C9" s="208"/>
      <c r="D9" s="209"/>
      <c r="E9" s="208"/>
      <c r="F9" s="209"/>
      <c r="G9" s="208"/>
      <c r="H9" s="209"/>
      <c r="I9" s="221">
        <v>7</v>
      </c>
      <c r="J9" s="222"/>
      <c r="K9" s="221">
        <v>7</v>
      </c>
      <c r="L9" s="222"/>
      <c r="M9" s="208">
        <v>3</v>
      </c>
      <c r="N9" s="209"/>
      <c r="O9" s="208">
        <v>3</v>
      </c>
      <c r="P9" s="209"/>
      <c r="Q9" s="208"/>
      <c r="R9" s="209"/>
      <c r="S9" s="208"/>
      <c r="T9" s="209"/>
      <c r="U9" s="208"/>
      <c r="V9" s="209"/>
      <c r="W9" s="208"/>
      <c r="X9" s="209"/>
      <c r="Y9" s="208"/>
      <c r="Z9" s="209"/>
      <c r="AA9" s="208"/>
      <c r="AB9" s="209"/>
      <c r="AC9" s="208"/>
      <c r="AD9" s="209"/>
      <c r="AE9" s="208"/>
      <c r="AF9" s="209"/>
      <c r="AG9" s="208"/>
      <c r="AH9" s="209"/>
      <c r="AI9" s="208"/>
      <c r="AJ9" s="209"/>
      <c r="AK9" s="208"/>
      <c r="AL9" s="209"/>
      <c r="AM9" s="208"/>
      <c r="AN9" s="209"/>
      <c r="AO9" s="208"/>
      <c r="AP9" s="209"/>
      <c r="AQ9" s="208"/>
      <c r="AR9" s="209"/>
      <c r="AS9" s="208"/>
      <c r="AT9" s="209"/>
      <c r="AU9" s="208"/>
      <c r="AV9" s="209"/>
      <c r="AW9" s="208"/>
      <c r="AX9" s="209"/>
      <c r="AY9" s="208"/>
      <c r="AZ9" s="209"/>
      <c r="BA9" s="208"/>
      <c r="BB9" s="209"/>
      <c r="BC9" s="208"/>
      <c r="BD9" s="209"/>
      <c r="BE9" s="208"/>
      <c r="BF9" s="209"/>
      <c r="BG9" s="208"/>
      <c r="BH9" s="209"/>
      <c r="BI9" s="208"/>
      <c r="BJ9" s="209"/>
      <c r="BK9" s="208"/>
      <c r="BL9" s="209"/>
      <c r="BM9" s="208"/>
      <c r="BN9" s="209"/>
      <c r="BO9" s="208"/>
      <c r="BP9" s="209"/>
      <c r="BQ9" s="208"/>
      <c r="BR9" s="209"/>
      <c r="BS9" s="208"/>
      <c r="BT9" s="209"/>
      <c r="BU9" s="208"/>
      <c r="BV9" s="209"/>
      <c r="BW9" s="208"/>
      <c r="BX9" s="209"/>
      <c r="BY9" s="208"/>
      <c r="BZ9" s="209"/>
      <c r="CA9" s="208"/>
      <c r="CB9" s="209"/>
      <c r="CC9" s="208"/>
      <c r="CD9" s="209"/>
      <c r="CE9" s="208"/>
      <c r="CF9" s="209"/>
      <c r="CG9" s="208"/>
      <c r="CH9" s="209"/>
      <c r="CI9" s="208"/>
      <c r="CJ9" s="209"/>
      <c r="CK9" s="208"/>
      <c r="CL9" s="209"/>
      <c r="CM9" s="208"/>
      <c r="CN9" s="209"/>
      <c r="CO9" s="208"/>
      <c r="CP9" s="209"/>
      <c r="CQ9" s="208"/>
      <c r="CR9" s="209"/>
      <c r="CS9" s="208"/>
      <c r="CT9" s="209"/>
      <c r="CU9" s="208"/>
      <c r="CV9" s="209"/>
      <c r="CW9" s="208"/>
      <c r="CX9" s="209"/>
      <c r="CY9" s="208"/>
      <c r="CZ9" s="209"/>
      <c r="DA9" s="208"/>
      <c r="DB9" s="209"/>
      <c r="DC9" s="208"/>
      <c r="DD9" s="209"/>
      <c r="DE9" s="208"/>
      <c r="DF9" s="209"/>
      <c r="DG9" s="208"/>
      <c r="DH9" s="209"/>
      <c r="DI9" s="208"/>
      <c r="DJ9" s="209"/>
      <c r="DK9" s="208"/>
      <c r="DL9" s="209"/>
      <c r="DM9" s="208"/>
      <c r="DN9" s="209"/>
      <c r="DO9" s="208"/>
      <c r="DP9" s="209"/>
      <c r="DQ9" s="208"/>
      <c r="DR9" s="209"/>
      <c r="DS9" s="120"/>
      <c r="DT9" s="121"/>
      <c r="DU9" s="16"/>
    </row>
    <row r="10" spans="1:145" s="1" customFormat="1" ht="22.5" customHeight="1" x14ac:dyDescent="0.2">
      <c r="A10" s="16"/>
      <c r="B10" s="17" t="s">
        <v>71</v>
      </c>
      <c r="C10" s="179" t="s">
        <v>82</v>
      </c>
      <c r="D10" s="211"/>
      <c r="E10" s="179" t="s">
        <v>200</v>
      </c>
      <c r="F10" s="180"/>
      <c r="G10" s="179" t="s">
        <v>75</v>
      </c>
      <c r="H10" s="180"/>
      <c r="I10" s="179" t="s">
        <v>200</v>
      </c>
      <c r="J10" s="180"/>
      <c r="K10" s="179" t="s">
        <v>75</v>
      </c>
      <c r="L10" s="180"/>
      <c r="M10" s="179" t="s">
        <v>201</v>
      </c>
      <c r="N10" s="180"/>
      <c r="O10" s="179" t="s">
        <v>75</v>
      </c>
      <c r="P10" s="180"/>
      <c r="Q10" s="179" t="s">
        <v>201</v>
      </c>
      <c r="R10" s="180"/>
      <c r="S10" s="179" t="s">
        <v>75</v>
      </c>
      <c r="T10" s="180"/>
      <c r="U10" s="179" t="s">
        <v>86</v>
      </c>
      <c r="V10" s="180"/>
      <c r="W10" s="179" t="s">
        <v>85</v>
      </c>
      <c r="X10" s="180"/>
      <c r="Y10" s="179" t="s">
        <v>86</v>
      </c>
      <c r="Z10" s="180"/>
      <c r="AA10" s="179" t="s">
        <v>85</v>
      </c>
      <c r="AB10" s="180"/>
      <c r="AC10" s="179" t="s">
        <v>192</v>
      </c>
      <c r="AD10" s="180"/>
      <c r="AE10" s="179" t="s">
        <v>201</v>
      </c>
      <c r="AF10" s="180"/>
      <c r="AG10" s="179" t="s">
        <v>86</v>
      </c>
      <c r="AH10" s="180"/>
      <c r="AI10" s="179" t="s">
        <v>85</v>
      </c>
      <c r="AJ10" s="180"/>
      <c r="AK10" s="179" t="s">
        <v>86</v>
      </c>
      <c r="AL10" s="180"/>
      <c r="AM10" s="179" t="s">
        <v>86</v>
      </c>
      <c r="AN10" s="180"/>
      <c r="AO10" s="179" t="s">
        <v>85</v>
      </c>
      <c r="AP10" s="180"/>
      <c r="AQ10" s="179" t="s">
        <v>76</v>
      </c>
      <c r="AR10" s="180"/>
      <c r="AS10" s="179" t="s">
        <v>201</v>
      </c>
      <c r="AT10" s="180"/>
      <c r="AU10" s="179" t="s">
        <v>75</v>
      </c>
      <c r="AV10" s="180"/>
      <c r="AW10" s="179" t="s">
        <v>75</v>
      </c>
      <c r="AX10" s="180"/>
      <c r="AY10" s="179" t="s">
        <v>85</v>
      </c>
      <c r="AZ10" s="180"/>
      <c r="BA10" s="179" t="s">
        <v>86</v>
      </c>
      <c r="BB10" s="180"/>
      <c r="BC10" s="179" t="s">
        <v>76</v>
      </c>
      <c r="BD10" s="180"/>
      <c r="BE10" s="179" t="s">
        <v>76</v>
      </c>
      <c r="BF10" s="180"/>
      <c r="BG10" s="179" t="s">
        <v>76</v>
      </c>
      <c r="BH10" s="180"/>
      <c r="BI10" s="179" t="s">
        <v>201</v>
      </c>
      <c r="BJ10" s="180"/>
      <c r="BK10" s="179" t="s">
        <v>86</v>
      </c>
      <c r="BL10" s="180"/>
      <c r="BM10" s="179" t="s">
        <v>85</v>
      </c>
      <c r="BN10" s="180"/>
      <c r="BO10" s="179" t="s">
        <v>85</v>
      </c>
      <c r="BP10" s="180"/>
      <c r="BQ10" s="179" t="s">
        <v>86</v>
      </c>
      <c r="BR10" s="180"/>
      <c r="BS10" s="179" t="s">
        <v>86</v>
      </c>
      <c r="BT10" s="180"/>
      <c r="BU10" s="179" t="s">
        <v>86</v>
      </c>
      <c r="BV10" s="180"/>
      <c r="BW10" s="179" t="s">
        <v>86</v>
      </c>
      <c r="BX10" s="180"/>
      <c r="BY10" s="179" t="s">
        <v>86</v>
      </c>
      <c r="BZ10" s="180"/>
      <c r="CA10" s="179" t="s">
        <v>86</v>
      </c>
      <c r="CB10" s="180"/>
      <c r="CC10" s="179" t="s">
        <v>86</v>
      </c>
      <c r="CD10" s="180"/>
      <c r="CE10" s="179" t="s">
        <v>86</v>
      </c>
      <c r="CF10" s="180"/>
      <c r="CG10" s="179" t="s">
        <v>86</v>
      </c>
      <c r="CH10" s="180"/>
      <c r="CI10" s="179" t="s">
        <v>86</v>
      </c>
      <c r="CJ10" s="180"/>
      <c r="CK10" s="179" t="s">
        <v>86</v>
      </c>
      <c r="CL10" s="180"/>
      <c r="CM10" s="179" t="s">
        <v>86</v>
      </c>
      <c r="CN10" s="180"/>
      <c r="CO10" s="179" t="s">
        <v>86</v>
      </c>
      <c r="CP10" s="180"/>
      <c r="CQ10" s="179" t="s">
        <v>86</v>
      </c>
      <c r="CR10" s="180"/>
      <c r="CS10" s="179" t="s">
        <v>86</v>
      </c>
      <c r="CT10" s="180"/>
      <c r="CU10" s="179" t="s">
        <v>86</v>
      </c>
      <c r="CV10" s="180"/>
      <c r="CW10" s="179" t="s">
        <v>86</v>
      </c>
      <c r="CX10" s="180"/>
      <c r="CY10" s="179" t="s">
        <v>86</v>
      </c>
      <c r="CZ10" s="180"/>
      <c r="DA10" s="179" t="s">
        <v>86</v>
      </c>
      <c r="DB10" s="180"/>
      <c r="DC10" s="179" t="s">
        <v>86</v>
      </c>
      <c r="DD10" s="180"/>
      <c r="DE10" s="179" t="s">
        <v>86</v>
      </c>
      <c r="DF10" s="180"/>
      <c r="DG10" s="179" t="s">
        <v>86</v>
      </c>
      <c r="DH10" s="180"/>
      <c r="DI10" s="179" t="s">
        <v>86</v>
      </c>
      <c r="DJ10" s="180"/>
      <c r="DK10" s="179" t="s">
        <v>86</v>
      </c>
      <c r="DL10" s="180"/>
      <c r="DM10" s="179" t="s">
        <v>86</v>
      </c>
      <c r="DN10" s="180"/>
      <c r="DO10" s="179" t="s">
        <v>76</v>
      </c>
      <c r="DP10" s="180"/>
      <c r="DQ10" s="179" t="s">
        <v>85</v>
      </c>
      <c r="DR10" s="180"/>
      <c r="DS10" s="218"/>
      <c r="DT10" s="219"/>
      <c r="DU10" s="16"/>
    </row>
    <row r="11" spans="1:145" s="1" customFormat="1" ht="18.75" customHeight="1" x14ac:dyDescent="0.2">
      <c r="A11" s="16"/>
      <c r="B11" s="17" t="s">
        <v>12</v>
      </c>
      <c r="C11" s="179"/>
      <c r="D11" s="211"/>
      <c r="E11" s="179"/>
      <c r="F11" s="180"/>
      <c r="G11" s="179"/>
      <c r="H11" s="180"/>
      <c r="I11" s="179"/>
      <c r="J11" s="180"/>
      <c r="K11" s="179" t="s">
        <v>204</v>
      </c>
      <c r="L11" s="180"/>
      <c r="M11" s="179"/>
      <c r="N11" s="180"/>
      <c r="O11" s="179" t="s">
        <v>204</v>
      </c>
      <c r="P11" s="180"/>
      <c r="Q11" s="179"/>
      <c r="R11" s="180"/>
      <c r="S11" s="179" t="s">
        <v>204</v>
      </c>
      <c r="T11" s="180"/>
      <c r="U11" s="179" t="s">
        <v>204</v>
      </c>
      <c r="V11" s="180"/>
      <c r="W11" s="179" t="s">
        <v>204</v>
      </c>
      <c r="X11" s="180"/>
      <c r="Y11" s="179" t="s">
        <v>204</v>
      </c>
      <c r="Z11" s="180"/>
      <c r="AA11" s="179"/>
      <c r="AB11" s="180"/>
      <c r="AC11" s="179" t="s">
        <v>204</v>
      </c>
      <c r="AD11" s="180"/>
      <c r="AE11" s="179"/>
      <c r="AF11" s="180"/>
      <c r="AG11" s="179" t="s">
        <v>204</v>
      </c>
      <c r="AH11" s="180"/>
      <c r="AI11" s="179" t="s">
        <v>204</v>
      </c>
      <c r="AJ11" s="180"/>
      <c r="AK11" s="179" t="s">
        <v>204</v>
      </c>
      <c r="AL11" s="180"/>
      <c r="AM11" s="179" t="s">
        <v>204</v>
      </c>
      <c r="AN11" s="180"/>
      <c r="AO11" s="179" t="s">
        <v>204</v>
      </c>
      <c r="AP11" s="180"/>
      <c r="AQ11" s="179" t="s">
        <v>204</v>
      </c>
      <c r="AR11" s="180"/>
      <c r="AS11" s="179" t="s">
        <v>204</v>
      </c>
      <c r="AT11" s="180"/>
      <c r="AU11" s="179" t="s">
        <v>204</v>
      </c>
      <c r="AV11" s="180"/>
      <c r="AW11" s="179" t="s">
        <v>204</v>
      </c>
      <c r="AX11" s="180"/>
      <c r="AY11" s="179" t="s">
        <v>204</v>
      </c>
      <c r="AZ11" s="180"/>
      <c r="BA11" s="179" t="s">
        <v>204</v>
      </c>
      <c r="BB11" s="180"/>
      <c r="BC11" s="179" t="s">
        <v>204</v>
      </c>
      <c r="BD11" s="180"/>
      <c r="BE11" s="179" t="s">
        <v>204</v>
      </c>
      <c r="BF11" s="180"/>
      <c r="BG11" s="179" t="s">
        <v>204</v>
      </c>
      <c r="BH11" s="180"/>
      <c r="BI11" s="179" t="s">
        <v>204</v>
      </c>
      <c r="BJ11" s="180"/>
      <c r="BK11" s="179" t="s">
        <v>204</v>
      </c>
      <c r="BL11" s="180"/>
      <c r="BM11" s="179" t="s">
        <v>204</v>
      </c>
      <c r="BN11" s="180"/>
      <c r="BO11" s="179" t="s">
        <v>204</v>
      </c>
      <c r="BP11" s="180"/>
      <c r="BQ11" s="179" t="s">
        <v>204</v>
      </c>
      <c r="BR11" s="180"/>
      <c r="BS11" s="179" t="s">
        <v>204</v>
      </c>
      <c r="BT11" s="180"/>
      <c r="BU11" s="179" t="s">
        <v>204</v>
      </c>
      <c r="BV11" s="180"/>
      <c r="BW11" s="179" t="s">
        <v>204</v>
      </c>
      <c r="BX11" s="180"/>
      <c r="BY11" s="179" t="s">
        <v>204</v>
      </c>
      <c r="BZ11" s="180"/>
      <c r="CA11" s="179" t="s">
        <v>204</v>
      </c>
      <c r="CB11" s="180"/>
      <c r="CC11" s="179" t="s">
        <v>204</v>
      </c>
      <c r="CD11" s="180"/>
      <c r="CE11" s="179" t="s">
        <v>204</v>
      </c>
      <c r="CF11" s="180"/>
      <c r="CG11" s="179" t="s">
        <v>204</v>
      </c>
      <c r="CH11" s="180"/>
      <c r="CI11" s="179" t="s">
        <v>204</v>
      </c>
      <c r="CJ11" s="180"/>
      <c r="CK11" s="179" t="s">
        <v>204</v>
      </c>
      <c r="CL11" s="180"/>
      <c r="CM11" s="179" t="s">
        <v>204</v>
      </c>
      <c r="CN11" s="180"/>
      <c r="CO11" s="179" t="s">
        <v>204</v>
      </c>
      <c r="CP11" s="180"/>
      <c r="CQ11" s="179" t="s">
        <v>204</v>
      </c>
      <c r="CR11" s="180"/>
      <c r="CS11" s="179" t="s">
        <v>204</v>
      </c>
      <c r="CT11" s="180"/>
      <c r="CU11" s="179" t="s">
        <v>204</v>
      </c>
      <c r="CV11" s="180"/>
      <c r="CW11" s="179" t="s">
        <v>204</v>
      </c>
      <c r="CX11" s="180"/>
      <c r="CY11" s="179" t="s">
        <v>204</v>
      </c>
      <c r="CZ11" s="180"/>
      <c r="DA11" s="179" t="s">
        <v>204</v>
      </c>
      <c r="DB11" s="180"/>
      <c r="DC11" s="179" t="s">
        <v>204</v>
      </c>
      <c r="DD11" s="180"/>
      <c r="DE11" s="179" t="s">
        <v>204</v>
      </c>
      <c r="DF11" s="180"/>
      <c r="DG11" s="179" t="s">
        <v>204</v>
      </c>
      <c r="DH11" s="180"/>
      <c r="DI11" s="179" t="s">
        <v>204</v>
      </c>
      <c r="DJ11" s="180"/>
      <c r="DK11" s="179" t="s">
        <v>204</v>
      </c>
      <c r="DL11" s="180"/>
      <c r="DM11" s="179" t="s">
        <v>204</v>
      </c>
      <c r="DN11" s="180"/>
      <c r="DO11" s="179"/>
      <c r="DP11" s="180"/>
      <c r="DQ11" s="179"/>
      <c r="DR11" s="180"/>
      <c r="DS11" s="218"/>
      <c r="DT11" s="219"/>
      <c r="DU11" s="16"/>
    </row>
    <row r="12" spans="1:145" ht="25.5" x14ac:dyDescent="0.2">
      <c r="A12" s="101"/>
      <c r="B12" s="17" t="s">
        <v>13</v>
      </c>
      <c r="C12" s="179"/>
      <c r="D12" s="210"/>
      <c r="E12" s="179"/>
      <c r="F12" s="180"/>
      <c r="G12" s="179"/>
      <c r="H12" s="210"/>
      <c r="I12" s="179"/>
      <c r="J12" s="180"/>
      <c r="K12" s="179"/>
      <c r="L12" s="210"/>
      <c r="M12" s="179"/>
      <c r="N12" s="180"/>
      <c r="O12" s="179"/>
      <c r="P12" s="210"/>
      <c r="Q12" s="179"/>
      <c r="R12" s="180"/>
      <c r="S12" s="179"/>
      <c r="T12" s="210"/>
      <c r="U12" s="179"/>
      <c r="V12" s="180"/>
      <c r="W12" s="179"/>
      <c r="X12" s="180"/>
      <c r="Y12" s="179"/>
      <c r="Z12" s="180"/>
      <c r="AA12" s="179"/>
      <c r="AB12" s="180"/>
      <c r="AC12" s="179"/>
      <c r="AD12" s="180"/>
      <c r="AE12" s="179"/>
      <c r="AF12" s="180"/>
      <c r="AG12" s="179"/>
      <c r="AH12" s="180"/>
      <c r="AI12" s="179"/>
      <c r="AJ12" s="180"/>
      <c r="AK12" s="179"/>
      <c r="AL12" s="180"/>
      <c r="AM12" s="179"/>
      <c r="AN12" s="180"/>
      <c r="AO12" s="179"/>
      <c r="AP12" s="180"/>
      <c r="AQ12" s="179"/>
      <c r="AR12" s="180"/>
      <c r="AS12" s="179"/>
      <c r="AT12" s="180"/>
      <c r="AU12" s="179"/>
      <c r="AV12" s="180"/>
      <c r="AW12" s="179"/>
      <c r="AX12" s="180"/>
      <c r="AY12" s="179"/>
      <c r="AZ12" s="180"/>
      <c r="BA12" s="179"/>
      <c r="BB12" s="180"/>
      <c r="BC12" s="179"/>
      <c r="BD12" s="180"/>
      <c r="BE12" s="179"/>
      <c r="BF12" s="180"/>
      <c r="BG12" s="179"/>
      <c r="BH12" s="180"/>
      <c r="BI12" s="179"/>
      <c r="BJ12" s="180"/>
      <c r="BK12" s="179"/>
      <c r="BL12" s="180"/>
      <c r="BM12" s="179"/>
      <c r="BN12" s="180"/>
      <c r="BO12" s="179"/>
      <c r="BP12" s="180"/>
      <c r="BQ12" s="179"/>
      <c r="BR12" s="180"/>
      <c r="BS12" s="179"/>
      <c r="BT12" s="180"/>
      <c r="BU12" s="179"/>
      <c r="BV12" s="180"/>
      <c r="BW12" s="179"/>
      <c r="BX12" s="180"/>
      <c r="BY12" s="179"/>
      <c r="BZ12" s="180"/>
      <c r="CA12" s="179"/>
      <c r="CB12" s="180"/>
      <c r="CC12" s="179"/>
      <c r="CD12" s="180"/>
      <c r="CE12" s="179"/>
      <c r="CF12" s="180"/>
      <c r="CG12" s="179"/>
      <c r="CH12" s="180"/>
      <c r="CI12" s="179"/>
      <c r="CJ12" s="180"/>
      <c r="CK12" s="179"/>
      <c r="CL12" s="180"/>
      <c r="CM12" s="179"/>
      <c r="CN12" s="180"/>
      <c r="CO12" s="179"/>
      <c r="CP12" s="180"/>
      <c r="CQ12" s="179"/>
      <c r="CR12" s="180"/>
      <c r="CS12" s="179"/>
      <c r="CT12" s="180"/>
      <c r="CU12" s="179"/>
      <c r="CV12" s="180"/>
      <c r="CW12" s="179"/>
      <c r="CX12" s="180"/>
      <c r="CY12" s="179"/>
      <c r="CZ12" s="180"/>
      <c r="DA12" s="179"/>
      <c r="DB12" s="180"/>
      <c r="DC12" s="179"/>
      <c r="DD12" s="180"/>
      <c r="DE12" s="179"/>
      <c r="DF12" s="180"/>
      <c r="DG12" s="179"/>
      <c r="DH12" s="180"/>
      <c r="DI12" s="179"/>
      <c r="DJ12" s="180"/>
      <c r="DK12" s="179"/>
      <c r="DL12" s="180"/>
      <c r="DM12" s="179"/>
      <c r="DN12" s="180"/>
      <c r="DO12" s="179"/>
      <c r="DP12" s="180"/>
      <c r="DQ12" s="179"/>
      <c r="DR12" s="180"/>
      <c r="DS12" s="218"/>
      <c r="DT12" s="219"/>
      <c r="DU12" s="18"/>
    </row>
    <row r="13" spans="1:14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
      <c r="A52" s="137"/>
      <c r="B52" s="137"/>
      <c r="C52" s="137"/>
      <c r="D52" s="137"/>
    </row>
  </sheetData>
  <sheetProtection password="81FA" sheet="1" selectLockedCells="1"/>
  <mergeCells count="557">
    <mergeCell ref="EL4:EM4"/>
    <mergeCell ref="EN4:EO4"/>
    <mergeCell ref="EB4:EC4"/>
    <mergeCell ref="ED4:EE4"/>
    <mergeCell ref="EF4:EG4"/>
    <mergeCell ref="EH4:EI4"/>
    <mergeCell ref="DZ4:EA4"/>
    <mergeCell ref="EJ4:EK4"/>
    <mergeCell ref="AU10:AV10"/>
    <mergeCell ref="CC8:CD8"/>
    <mergeCell ref="BW8:BX8"/>
    <mergeCell ref="CW10:CX10"/>
    <mergeCell ref="CQ9:CR9"/>
    <mergeCell ref="BS10:BT10"/>
    <mergeCell ref="CE9:CF9"/>
    <mergeCell ref="DS10:DT10"/>
    <mergeCell ref="CE10:CF10"/>
    <mergeCell ref="CA9:CB9"/>
    <mergeCell ref="CY9:CZ9"/>
    <mergeCell ref="CY10:CZ10"/>
    <mergeCell ref="DC9:DD9"/>
    <mergeCell ref="DA10:DB10"/>
    <mergeCell ref="BM8:BN8"/>
    <mergeCell ref="BO8:BP8"/>
    <mergeCell ref="DX4:DY4"/>
    <mergeCell ref="DS12:DT12"/>
    <mergeCell ref="DS11:DT11"/>
    <mergeCell ref="DV4:DW4"/>
    <mergeCell ref="AI8:AJ8"/>
    <mergeCell ref="DA5:DB5"/>
    <mergeCell ref="BS9:BT9"/>
    <mergeCell ref="BS8:BT8"/>
    <mergeCell ref="CE8:CF8"/>
    <mergeCell ref="BY9:BZ9"/>
    <mergeCell ref="DS5:DT5"/>
    <mergeCell ref="DC6:DD6"/>
    <mergeCell ref="CW6:CX6"/>
    <mergeCell ref="CE11:CF11"/>
    <mergeCell ref="CE12:CF12"/>
    <mergeCell ref="CO10:CP10"/>
    <mergeCell ref="CO9:CP9"/>
    <mergeCell ref="CG9:CH9"/>
    <mergeCell ref="CK9:CL9"/>
    <mergeCell ref="CM9:CN9"/>
    <mergeCell ref="CQ5:CR5"/>
    <mergeCell ref="CE6:CF6"/>
    <mergeCell ref="BU6:BV6"/>
    <mergeCell ref="BY6:BZ6"/>
    <mergeCell ref="AE7:AF7"/>
    <mergeCell ref="AA6:AB6"/>
    <mergeCell ref="AA7:AB7"/>
    <mergeCell ref="AC6:AD6"/>
    <mergeCell ref="AM5:AN5"/>
    <mergeCell ref="AM6:AN6"/>
    <mergeCell ref="AM7:AN7"/>
    <mergeCell ref="AW6:AX6"/>
    <mergeCell ref="BS6:BT6"/>
    <mergeCell ref="AC5:AD5"/>
    <mergeCell ref="AE5:AF5"/>
    <mergeCell ref="AG5:AH5"/>
    <mergeCell ref="CI5:CJ5"/>
    <mergeCell ref="CK5:CL5"/>
    <mergeCell ref="AS5:AT5"/>
    <mergeCell ref="AQ5:AR5"/>
    <mergeCell ref="AU5:AV5"/>
    <mergeCell ref="AY5:AZ5"/>
    <mergeCell ref="AW5:AX5"/>
    <mergeCell ref="AK5:AL5"/>
    <mergeCell ref="AI5:AJ5"/>
    <mergeCell ref="AO5:AP5"/>
    <mergeCell ref="BI5:BJ5"/>
    <mergeCell ref="BK5:BL5"/>
    <mergeCell ref="BM5:BN5"/>
    <mergeCell ref="BU10:BV10"/>
    <mergeCell ref="BU9:BV9"/>
    <mergeCell ref="BM10:BN10"/>
    <mergeCell ref="BU12:BV12"/>
    <mergeCell ref="BM11:BN11"/>
    <mergeCell ref="BQ11:BR11"/>
    <mergeCell ref="BQ12:BR12"/>
    <mergeCell ref="BU11:BV11"/>
    <mergeCell ref="AA5:AB5"/>
    <mergeCell ref="AI12:AJ12"/>
    <mergeCell ref="AG10:AH10"/>
    <mergeCell ref="AG11:AH11"/>
    <mergeCell ref="AG12:AH12"/>
    <mergeCell ref="BK10:BL10"/>
    <mergeCell ref="BK11:BL11"/>
    <mergeCell ref="BO12:BP12"/>
    <mergeCell ref="BO11:BP11"/>
    <mergeCell ref="BO10:BP10"/>
    <mergeCell ref="BM6:BN6"/>
    <mergeCell ref="BQ7:BR7"/>
    <mergeCell ref="BQ6:BR6"/>
    <mergeCell ref="BG12:BH12"/>
    <mergeCell ref="BI9:BJ9"/>
    <mergeCell ref="BI10:BJ10"/>
    <mergeCell ref="BK9:BL9"/>
    <mergeCell ref="BG10:BH10"/>
    <mergeCell ref="BG11:BH11"/>
    <mergeCell ref="BM12:BN12"/>
    <mergeCell ref="BI12:BJ12"/>
    <mergeCell ref="BQ9:BR9"/>
    <mergeCell ref="BQ10:BR10"/>
    <mergeCell ref="BM9:BN9"/>
    <mergeCell ref="BO9:BP9"/>
    <mergeCell ref="BI11:BJ11"/>
    <mergeCell ref="CC10:CD10"/>
    <mergeCell ref="CG11:CH11"/>
    <mergeCell ref="CG10:CH10"/>
    <mergeCell ref="CG6:CH6"/>
    <mergeCell ref="CC11:CD11"/>
    <mergeCell ref="CA11:CB11"/>
    <mergeCell ref="CM10:CN10"/>
    <mergeCell ref="CC6:CD6"/>
    <mergeCell ref="CG12:CH12"/>
    <mergeCell ref="CI10:CJ10"/>
    <mergeCell ref="DG12:DH12"/>
    <mergeCell ref="DG11:DH11"/>
    <mergeCell ref="DE11:DF11"/>
    <mergeCell ref="DA11:DB11"/>
    <mergeCell ref="DC11:DD11"/>
    <mergeCell ref="CA12:CB12"/>
    <mergeCell ref="BK12:BL12"/>
    <mergeCell ref="BW11:BX11"/>
    <mergeCell ref="BW12:BX12"/>
    <mergeCell ref="BS12:BT12"/>
    <mergeCell ref="BS11:BT11"/>
    <mergeCell ref="DE12:DF12"/>
    <mergeCell ref="CI12:CJ12"/>
    <mergeCell ref="CI11:CJ11"/>
    <mergeCell ref="CM12:CN12"/>
    <mergeCell ref="CM11:CN11"/>
    <mergeCell ref="CO12:CP12"/>
    <mergeCell ref="DC12:DD12"/>
    <mergeCell ref="CU11:CV11"/>
    <mergeCell ref="CW12:CX12"/>
    <mergeCell ref="DA12:DB12"/>
    <mergeCell ref="CY11:CZ11"/>
    <mergeCell ref="CQ11:CR11"/>
    <mergeCell ref="CS11:CT11"/>
    <mergeCell ref="DA9:DB9"/>
    <mergeCell ref="DI9:DJ9"/>
    <mergeCell ref="BW6:BX6"/>
    <mergeCell ref="BW9:BX9"/>
    <mergeCell ref="BY10:BZ10"/>
    <mergeCell ref="BW7:BX7"/>
    <mergeCell ref="CK12:CL12"/>
    <mergeCell ref="CK11:CL11"/>
    <mergeCell ref="CK10:CL10"/>
    <mergeCell ref="BY7:BZ7"/>
    <mergeCell ref="BY8:BZ8"/>
    <mergeCell ref="CI9:CJ9"/>
    <mergeCell ref="CC12:CD12"/>
    <mergeCell ref="BY12:BZ12"/>
    <mergeCell ref="BY11:BZ11"/>
    <mergeCell ref="CA10:CB10"/>
    <mergeCell ref="BW10:BX10"/>
    <mergeCell ref="DC10:DD10"/>
    <mergeCell ref="CQ12:CR12"/>
    <mergeCell ref="CS12:CT12"/>
    <mergeCell ref="DI12:DJ12"/>
    <mergeCell ref="CY12:CZ12"/>
    <mergeCell ref="CU12:CV12"/>
    <mergeCell ref="CW11:CX11"/>
    <mergeCell ref="BE12:BF12"/>
    <mergeCell ref="BE11:BF11"/>
    <mergeCell ref="AS12:AT12"/>
    <mergeCell ref="AS10:AT10"/>
    <mergeCell ref="AS11:AT11"/>
    <mergeCell ref="BA9:BB9"/>
    <mergeCell ref="BC12:BD12"/>
    <mergeCell ref="AY12:AZ12"/>
    <mergeCell ref="AY11:AZ11"/>
    <mergeCell ref="AY10:AZ10"/>
    <mergeCell ref="BA10:BB10"/>
    <mergeCell ref="BA11:BB11"/>
    <mergeCell ref="BA12:BB12"/>
    <mergeCell ref="BC10:BD10"/>
    <mergeCell ref="BC11:BD11"/>
    <mergeCell ref="AW12:AX12"/>
    <mergeCell ref="AS9:AT9"/>
    <mergeCell ref="AU9:AV9"/>
    <mergeCell ref="AY9:AZ9"/>
    <mergeCell ref="AU11:AV11"/>
    <mergeCell ref="BE10:BF10"/>
    <mergeCell ref="BE9:BF9"/>
    <mergeCell ref="AU12:AV12"/>
    <mergeCell ref="AW10:AX10"/>
    <mergeCell ref="C9:D9"/>
    <mergeCell ref="I9:J9"/>
    <mergeCell ref="I5:J5"/>
    <mergeCell ref="E9:F9"/>
    <mergeCell ref="E8:F8"/>
    <mergeCell ref="U5:V5"/>
    <mergeCell ref="U6:V6"/>
    <mergeCell ref="Q7:R7"/>
    <mergeCell ref="M5:N5"/>
    <mergeCell ref="E5:F5"/>
    <mergeCell ref="O7:P7"/>
    <mergeCell ref="U7:V7"/>
    <mergeCell ref="Q8:R8"/>
    <mergeCell ref="U9:V9"/>
    <mergeCell ref="U8:V8"/>
    <mergeCell ref="Q9:R9"/>
    <mergeCell ref="G7:H7"/>
    <mergeCell ref="W6:X6"/>
    <mergeCell ref="S5:T5"/>
    <mergeCell ref="S6:T6"/>
    <mergeCell ref="S7:T7"/>
    <mergeCell ref="W5:X5"/>
    <mergeCell ref="O9:P9"/>
    <mergeCell ref="AO12:AP12"/>
    <mergeCell ref="AC10:AD10"/>
    <mergeCell ref="AC11:AD11"/>
    <mergeCell ref="AG9:AH9"/>
    <mergeCell ref="AK9:AL9"/>
    <mergeCell ref="AO11:AP11"/>
    <mergeCell ref="AM9:AN9"/>
    <mergeCell ref="AM12:AN12"/>
    <mergeCell ref="AA10:AB10"/>
    <mergeCell ref="AM10:AN10"/>
    <mergeCell ref="AM11:AN11"/>
    <mergeCell ref="AE10:AF10"/>
    <mergeCell ref="AE11:AF11"/>
    <mergeCell ref="AE12:AF12"/>
    <mergeCell ref="AI10:AJ10"/>
    <mergeCell ref="AK10:AL10"/>
    <mergeCell ref="AK11:AL11"/>
    <mergeCell ref="AI11:AJ11"/>
    <mergeCell ref="AK12:AL12"/>
    <mergeCell ref="AC12:AD12"/>
    <mergeCell ref="AQ12:AR12"/>
    <mergeCell ref="AQ11:AR11"/>
    <mergeCell ref="AQ10:AR10"/>
    <mergeCell ref="AQ9:AR9"/>
    <mergeCell ref="AQ8:AR8"/>
    <mergeCell ref="AU7:AV7"/>
    <mergeCell ref="DA6:DB6"/>
    <mergeCell ref="CU8:CV8"/>
    <mergeCell ref="CI6:CJ6"/>
    <mergeCell ref="CY8:CZ8"/>
    <mergeCell ref="CY6:CZ6"/>
    <mergeCell ref="CY7:CZ7"/>
    <mergeCell ref="AO8:AP8"/>
    <mergeCell ref="BQ8:BR8"/>
    <mergeCell ref="BU8:BV8"/>
    <mergeCell ref="CG8:CH8"/>
    <mergeCell ref="BG6:BH6"/>
    <mergeCell ref="BE8:BF8"/>
    <mergeCell ref="BG8:BH8"/>
    <mergeCell ref="BG7:BH7"/>
    <mergeCell ref="BC6:BD6"/>
    <mergeCell ref="BA8:BB8"/>
    <mergeCell ref="BK8:BL8"/>
    <mergeCell ref="BC8:BD8"/>
    <mergeCell ref="BC7:BD7"/>
    <mergeCell ref="BE7:BF7"/>
    <mergeCell ref="DA8:DB8"/>
    <mergeCell ref="CO8:CP8"/>
    <mergeCell ref="CM8:CN8"/>
    <mergeCell ref="CA6:CB6"/>
    <mergeCell ref="AG6:AH6"/>
    <mergeCell ref="CQ8:CR8"/>
    <mergeCell ref="CQ6:CR6"/>
    <mergeCell ref="BS7:BT7"/>
    <mergeCell ref="BO6:BP6"/>
    <mergeCell ref="AQ7:AR7"/>
    <mergeCell ref="BE6:BF6"/>
    <mergeCell ref="AC9:AD9"/>
    <mergeCell ref="AY8:AZ8"/>
    <mergeCell ref="AG7:AH7"/>
    <mergeCell ref="AI7:AJ7"/>
    <mergeCell ref="AK7:AL7"/>
    <mergeCell ref="AK8:AL8"/>
    <mergeCell ref="AQ6:AR6"/>
    <mergeCell ref="CK6:CL6"/>
    <mergeCell ref="AO6:AP6"/>
    <mergeCell ref="AI6:AJ6"/>
    <mergeCell ref="AK6:AL6"/>
    <mergeCell ref="AE6:AF6"/>
    <mergeCell ref="BC9:BD9"/>
    <mergeCell ref="BG9:BH9"/>
    <mergeCell ref="CC9:CD9"/>
    <mergeCell ref="CK7:CL7"/>
    <mergeCell ref="CK8:CL8"/>
    <mergeCell ref="AC7:AD7"/>
    <mergeCell ref="AS8:AT8"/>
    <mergeCell ref="AU8:AV8"/>
    <mergeCell ref="CA8:CB8"/>
    <mergeCell ref="CI8:CJ8"/>
    <mergeCell ref="AG8:AH8"/>
    <mergeCell ref="AW9:AX9"/>
    <mergeCell ref="DM12:DN12"/>
    <mergeCell ref="DK10:DL10"/>
    <mergeCell ref="DK5:DL5"/>
    <mergeCell ref="DQ12:DR12"/>
    <mergeCell ref="DQ10:DR10"/>
    <mergeCell ref="DQ6:DR6"/>
    <mergeCell ref="DO12:DP12"/>
    <mergeCell ref="DO10:DP10"/>
    <mergeCell ref="DO6:DP6"/>
    <mergeCell ref="DQ11:DR11"/>
    <mergeCell ref="DM11:DN11"/>
    <mergeCell ref="DM9:DN9"/>
    <mergeCell ref="DM10:DN10"/>
    <mergeCell ref="DQ9:DR9"/>
    <mergeCell ref="DO11:DP11"/>
    <mergeCell ref="DO9:DP9"/>
    <mergeCell ref="DK12:DL12"/>
    <mergeCell ref="DK6:DL6"/>
    <mergeCell ref="DK8:DL8"/>
    <mergeCell ref="DK9:DL9"/>
    <mergeCell ref="DE10:DF10"/>
    <mergeCell ref="DE9:DF9"/>
    <mergeCell ref="DK11:DL11"/>
    <mergeCell ref="DG9:DH9"/>
    <mergeCell ref="DI11:DJ11"/>
    <mergeCell ref="DG10:DH10"/>
    <mergeCell ref="DQ5:DR5"/>
    <mergeCell ref="DQ7:DR7"/>
    <mergeCell ref="DQ8:DR8"/>
    <mergeCell ref="DM5:DN5"/>
    <mergeCell ref="DM6:DN6"/>
    <mergeCell ref="DM7:DN7"/>
    <mergeCell ref="DO7:DP7"/>
    <mergeCell ref="DM8:DN8"/>
    <mergeCell ref="DO5:DP5"/>
    <mergeCell ref="DO8:DP8"/>
    <mergeCell ref="DI5:DJ5"/>
    <mergeCell ref="DI6:DJ6"/>
    <mergeCell ref="DG6:DH6"/>
    <mergeCell ref="DE5:DF5"/>
    <mergeCell ref="DI10:DJ10"/>
    <mergeCell ref="DE8:DF8"/>
    <mergeCell ref="DE6:DF6"/>
    <mergeCell ref="DG5:DH5"/>
    <mergeCell ref="CW9:CX9"/>
    <mergeCell ref="CM6:CN6"/>
    <mergeCell ref="CU10:CV10"/>
    <mergeCell ref="CU9:CV9"/>
    <mergeCell ref="CW8:CX8"/>
    <mergeCell ref="CU6:CV6"/>
    <mergeCell ref="CS8:CT8"/>
    <mergeCell ref="CS9:CT9"/>
    <mergeCell ref="CQ7:CR7"/>
    <mergeCell ref="CW7:CX7"/>
    <mergeCell ref="CS7:CT7"/>
    <mergeCell ref="CO7:CP7"/>
    <mergeCell ref="CO11:CP11"/>
    <mergeCell ref="CI7:CJ7"/>
    <mergeCell ref="CS10:CT10"/>
    <mergeCell ref="CW5:CX5"/>
    <mergeCell ref="CU5:CV5"/>
    <mergeCell ref="BU5:BV5"/>
    <mergeCell ref="BA5:BB5"/>
    <mergeCell ref="CA5:CB5"/>
    <mergeCell ref="CE5:CF5"/>
    <mergeCell ref="BE5:BF5"/>
    <mergeCell ref="BC5:BD5"/>
    <mergeCell ref="CC5:CD5"/>
    <mergeCell ref="BY5:BZ5"/>
    <mergeCell ref="BO5:BP5"/>
    <mergeCell ref="BG5:BH5"/>
    <mergeCell ref="CG5:CH5"/>
    <mergeCell ref="BS5:BT5"/>
    <mergeCell ref="BI8:BJ8"/>
    <mergeCell ref="BU7:BV7"/>
    <mergeCell ref="BM7:BN7"/>
    <mergeCell ref="BO7:BP7"/>
    <mergeCell ref="CA7:CB7"/>
    <mergeCell ref="CQ10:CR10"/>
    <mergeCell ref="CM7:CN7"/>
    <mergeCell ref="DC5:DD5"/>
    <mergeCell ref="CS5:CT5"/>
    <mergeCell ref="CY5:CZ5"/>
    <mergeCell ref="BK6:BL6"/>
    <mergeCell ref="BQ5:BR5"/>
    <mergeCell ref="BK7:BL7"/>
    <mergeCell ref="AS6:AT6"/>
    <mergeCell ref="BI7:BJ7"/>
    <mergeCell ref="AY7:AZ7"/>
    <mergeCell ref="BI6:BJ6"/>
    <mergeCell ref="BA7:BB7"/>
    <mergeCell ref="AY6:AZ6"/>
    <mergeCell ref="AU6:AV6"/>
    <mergeCell ref="BA6:BB6"/>
    <mergeCell ref="CE7:CF7"/>
    <mergeCell ref="CG7:CH7"/>
    <mergeCell ref="DA7:DB7"/>
    <mergeCell ref="CC7:CD7"/>
    <mergeCell ref="CO5:CP5"/>
    <mergeCell ref="CO6:CP6"/>
    <mergeCell ref="CU7:CV7"/>
    <mergeCell ref="CS6:CT6"/>
    <mergeCell ref="CM5:CN5"/>
    <mergeCell ref="BW5:BX5"/>
    <mergeCell ref="AO10:AP10"/>
    <mergeCell ref="AO9:AP9"/>
    <mergeCell ref="S8:T8"/>
    <mergeCell ref="AW11:AX11"/>
    <mergeCell ref="W10:X10"/>
    <mergeCell ref="AI9:AJ9"/>
    <mergeCell ref="AE8:AF8"/>
    <mergeCell ref="AE9:AF9"/>
    <mergeCell ref="AS7:AT7"/>
    <mergeCell ref="AO7:AP7"/>
    <mergeCell ref="W8:X8"/>
    <mergeCell ref="AC8:AD8"/>
    <mergeCell ref="AM8:AN8"/>
    <mergeCell ref="AW7:AX7"/>
    <mergeCell ref="Y7:Z7"/>
    <mergeCell ref="Y8:Z8"/>
    <mergeCell ref="Y10:Z10"/>
    <mergeCell ref="Y9:Z9"/>
    <mergeCell ref="W9:X9"/>
    <mergeCell ref="AA11:AB11"/>
    <mergeCell ref="U10:V10"/>
    <mergeCell ref="S9:T9"/>
    <mergeCell ref="AW8:AX8"/>
    <mergeCell ref="AA8:AB8"/>
    <mergeCell ref="DS7:DT7"/>
    <mergeCell ref="DC7:DD7"/>
    <mergeCell ref="DK7:DL7"/>
    <mergeCell ref="DI7:DJ7"/>
    <mergeCell ref="DG7:DH7"/>
    <mergeCell ref="DE7:DF7"/>
    <mergeCell ref="DS8:DT8"/>
    <mergeCell ref="DC8:DD8"/>
    <mergeCell ref="DG8:DH8"/>
    <mergeCell ref="DI8:DJ8"/>
    <mergeCell ref="AA9:AB9"/>
    <mergeCell ref="C12:D12"/>
    <mergeCell ref="I8:J8"/>
    <mergeCell ref="G11:H11"/>
    <mergeCell ref="G12:H12"/>
    <mergeCell ref="E10:F10"/>
    <mergeCell ref="M10:N10"/>
    <mergeCell ref="C11:D11"/>
    <mergeCell ref="C6:D6"/>
    <mergeCell ref="O8:P8"/>
    <mergeCell ref="K10:L10"/>
    <mergeCell ref="K11:L11"/>
    <mergeCell ref="E11:F11"/>
    <mergeCell ref="E7:F7"/>
    <mergeCell ref="I7:J7"/>
    <mergeCell ref="C8:D8"/>
    <mergeCell ref="I11:J11"/>
    <mergeCell ref="I10:J10"/>
    <mergeCell ref="E12:F12"/>
    <mergeCell ref="G9:H9"/>
    <mergeCell ref="G10:H10"/>
    <mergeCell ref="I12:J12"/>
    <mergeCell ref="C10:D10"/>
    <mergeCell ref="G6:H6"/>
    <mergeCell ref="C4:D4"/>
    <mergeCell ref="E4:F4"/>
    <mergeCell ref="G4:H4"/>
    <mergeCell ref="M6:N6"/>
    <mergeCell ref="M7:N7"/>
    <mergeCell ref="M8:N8"/>
    <mergeCell ref="K5:L5"/>
    <mergeCell ref="K6:L6"/>
    <mergeCell ref="K7:L7"/>
    <mergeCell ref="K8:L8"/>
    <mergeCell ref="I4:J4"/>
    <mergeCell ref="K4:L4"/>
    <mergeCell ref="E6:F6"/>
    <mergeCell ref="I6:J6"/>
    <mergeCell ref="G5:H5"/>
    <mergeCell ref="G8:H8"/>
    <mergeCell ref="C7:D7"/>
    <mergeCell ref="C5:D5"/>
    <mergeCell ref="K12:L12"/>
    <mergeCell ref="S10:T10"/>
    <mergeCell ref="S11:T11"/>
    <mergeCell ref="Q5:R5"/>
    <mergeCell ref="Q6:R6"/>
    <mergeCell ref="K9:L9"/>
    <mergeCell ref="Q11:R11"/>
    <mergeCell ref="O5:P5"/>
    <mergeCell ref="O6:P6"/>
    <mergeCell ref="Q10:R10"/>
    <mergeCell ref="O11:P11"/>
    <mergeCell ref="M11:N11"/>
    <mergeCell ref="AA4:AB4"/>
    <mergeCell ref="W4:X4"/>
    <mergeCell ref="Y4:Z4"/>
    <mergeCell ref="M4:N4"/>
    <mergeCell ref="O4:P4"/>
    <mergeCell ref="U4:V4"/>
    <mergeCell ref="S4:T4"/>
    <mergeCell ref="Q4:R4"/>
    <mergeCell ref="M12:N12"/>
    <mergeCell ref="O10:P10"/>
    <mergeCell ref="S12:T12"/>
    <mergeCell ref="Q12:R12"/>
    <mergeCell ref="O12:P12"/>
    <mergeCell ref="M9:N9"/>
    <mergeCell ref="W7:X7"/>
    <mergeCell ref="Y6:Z6"/>
    <mergeCell ref="Y5:Z5"/>
    <mergeCell ref="Y12:Z12"/>
    <mergeCell ref="AA12:AB12"/>
    <mergeCell ref="U12:V12"/>
    <mergeCell ref="W12:X12"/>
    <mergeCell ref="Y11:Z11"/>
    <mergeCell ref="W11:X11"/>
    <mergeCell ref="U11:V11"/>
    <mergeCell ref="BA4:BB4"/>
    <mergeCell ref="BI4:BJ4"/>
    <mergeCell ref="BK4:BL4"/>
    <mergeCell ref="BC4:BD4"/>
    <mergeCell ref="BE4:BF4"/>
    <mergeCell ref="BY4:BZ4"/>
    <mergeCell ref="AC4:AD4"/>
    <mergeCell ref="AI4:AJ4"/>
    <mergeCell ref="AE4:AF4"/>
    <mergeCell ref="AG4:AH4"/>
    <mergeCell ref="AW4:AX4"/>
    <mergeCell ref="AY4:AZ4"/>
    <mergeCell ref="AK4:AL4"/>
    <mergeCell ref="AM4:AN4"/>
    <mergeCell ref="AQ4:AR4"/>
    <mergeCell ref="AS4:AT4"/>
    <mergeCell ref="AU4:AV4"/>
    <mergeCell ref="AO4:AP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44" priority="7" stopIfTrue="1">
      <formula>AND(NOT(ISBLANK(C$8)),C14&gt;C$8)</formula>
    </cfRule>
    <cfRule type="expression" dxfId="143"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42"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41"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40" priority="2" stopIfTrue="1" operator="lessThan">
      <formula>F$12</formula>
    </cfRule>
  </conditionalFormatting>
  <conditionalFormatting sqref="F46 H46 J46 L46 N46 P46 R46 T46 V46 X46">
    <cfRule type="cellIs" dxfId="139" priority="3" stopIfTrue="1" operator="greaterThan">
      <formula>F10</formula>
    </cfRule>
  </conditionalFormatting>
  <conditionalFormatting sqref="F47 H47 J47 L47 N47 P47 R47 T47 V47 X47">
    <cfRule type="cellIs" dxfId="138"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37"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36" priority="6" stopIfTrue="1" operator="greaterThan">
      <formula>Y10</formula>
    </cfRule>
  </conditionalFormatting>
  <conditionalFormatting sqref="BR45 DP45 DR45 DT45">
    <cfRule type="cellIs" dxfId="135"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44" sqref="C44"/>
    </sheetView>
  </sheetViews>
  <sheetFormatPr defaultRowHeight="12.75" x14ac:dyDescent="0.2"/>
  <cols>
    <col min="1" max="1" width="8" style="79" customWidth="1"/>
    <col min="2" max="2" width="11.42578125" style="79" customWidth="1"/>
    <col min="3" max="3" width="9.7109375" style="79" customWidth="1"/>
    <col min="4" max="4" width="19.28515625" style="79" customWidth="1"/>
    <col min="5" max="5" width="9.7109375" style="79" customWidth="1"/>
    <col min="6" max="6" width="19.28515625" style="79" customWidth="1"/>
    <col min="7" max="7" width="9.7109375" style="79" customWidth="1"/>
    <col min="8" max="8" width="19.28515625" style="79" customWidth="1"/>
    <col min="9" max="9" width="9.7109375" style="79" customWidth="1"/>
    <col min="10" max="10" width="19.42578125" style="79" customWidth="1"/>
    <col min="11" max="11" width="9.7109375" style="79" hidden="1" customWidth="1"/>
    <col min="12" max="12" width="18.85546875" style="79" hidden="1" customWidth="1"/>
    <col min="13" max="16384" width="9.140625" style="79"/>
  </cols>
  <sheetData>
    <row r="1" spans="1:13" x14ac:dyDescent="0.2">
      <c r="A1" s="76" t="s">
        <v>160</v>
      </c>
      <c r="B1" s="77" t="s">
        <v>283</v>
      </c>
      <c r="C1" s="78" t="s">
        <v>157</v>
      </c>
      <c r="D1" s="78" t="str">
        <f>כללי!C8</f>
        <v>איילון</v>
      </c>
      <c r="E1" s="111"/>
      <c r="F1" s="111"/>
      <c r="G1" s="111"/>
      <c r="H1" s="111"/>
      <c r="I1" s="111"/>
      <c r="J1" s="111"/>
      <c r="K1" s="111"/>
      <c r="L1" s="111"/>
      <c r="M1" s="111"/>
    </row>
    <row r="2" spans="1:13" ht="20.25" x14ac:dyDescent="0.2">
      <c r="A2" s="18"/>
      <c r="B2" s="18"/>
      <c r="C2" s="111"/>
      <c r="D2" s="111"/>
      <c r="E2" s="80" t="s">
        <v>156</v>
      </c>
      <c r="F2" s="111"/>
      <c r="G2" s="111"/>
      <c r="H2" s="111"/>
      <c r="I2" s="111"/>
      <c r="J2" s="111"/>
      <c r="K2" s="111"/>
      <c r="L2" s="111"/>
      <c r="M2" s="111"/>
    </row>
    <row r="3" spans="1:13" x14ac:dyDescent="0.2">
      <c r="A3" s="18"/>
      <c r="B3" s="18"/>
      <c r="C3" s="111"/>
      <c r="D3" s="111"/>
      <c r="E3" s="111"/>
      <c r="F3" s="111"/>
      <c r="G3" s="111"/>
      <c r="H3" s="111"/>
      <c r="I3" s="111"/>
      <c r="J3" s="111"/>
      <c r="K3" s="111"/>
      <c r="L3" s="111"/>
      <c r="M3" s="111"/>
    </row>
    <row r="4" spans="1:13" s="82" customFormat="1" ht="16.5" customHeight="1" x14ac:dyDescent="0.2">
      <c r="A4" s="16"/>
      <c r="B4" s="75" t="s">
        <v>161</v>
      </c>
      <c r="C4" s="225">
        <v>89</v>
      </c>
      <c r="D4" s="226"/>
      <c r="E4" s="225">
        <v>90</v>
      </c>
      <c r="F4" s="226"/>
      <c r="G4" s="225">
        <v>91</v>
      </c>
      <c r="H4" s="226"/>
      <c r="I4" s="225">
        <v>92</v>
      </c>
      <c r="J4" s="226"/>
      <c r="K4" s="225"/>
      <c r="L4" s="226"/>
      <c r="M4" s="81"/>
    </row>
    <row r="5" spans="1:13" s="82" customFormat="1" ht="16.5" customHeight="1" x14ac:dyDescent="0.2">
      <c r="A5" s="83"/>
      <c r="B5" s="122" t="s">
        <v>10</v>
      </c>
      <c r="C5" s="214" t="s">
        <v>19</v>
      </c>
      <c r="D5" s="215"/>
      <c r="E5" s="214" t="s">
        <v>20</v>
      </c>
      <c r="F5" s="215"/>
      <c r="G5" s="214" t="s">
        <v>21</v>
      </c>
      <c r="H5" s="215"/>
      <c r="I5" s="214" t="s">
        <v>22</v>
      </c>
      <c r="J5" s="215"/>
      <c r="K5" s="214" t="s">
        <v>162</v>
      </c>
      <c r="L5" s="215"/>
      <c r="M5" s="81"/>
    </row>
    <row r="6" spans="1:13" s="82" customFormat="1" ht="17.25" customHeight="1" x14ac:dyDescent="0.2">
      <c r="A6" s="83"/>
      <c r="B6" s="122" t="s">
        <v>11</v>
      </c>
      <c r="C6" s="214" t="s">
        <v>2</v>
      </c>
      <c r="D6" s="215"/>
      <c r="E6" s="214" t="s">
        <v>60</v>
      </c>
      <c r="F6" s="215"/>
      <c r="G6" s="214" t="s">
        <v>61</v>
      </c>
      <c r="H6" s="215"/>
      <c r="I6" s="214" t="s">
        <v>61</v>
      </c>
      <c r="J6" s="215"/>
      <c r="K6" s="214"/>
      <c r="L6" s="215"/>
      <c r="M6" s="81"/>
    </row>
    <row r="7" spans="1:13" s="82" customFormat="1" ht="16.5" customHeight="1" x14ac:dyDescent="0.2">
      <c r="A7" s="83"/>
      <c r="B7" s="122" t="s">
        <v>12</v>
      </c>
      <c r="C7" s="214" t="s">
        <v>210</v>
      </c>
      <c r="D7" s="215"/>
      <c r="E7" s="177" t="s">
        <v>214</v>
      </c>
      <c r="F7" s="178"/>
      <c r="G7" s="177" t="s">
        <v>214</v>
      </c>
      <c r="H7" s="178"/>
      <c r="I7" s="177" t="s">
        <v>214</v>
      </c>
      <c r="J7" s="178"/>
      <c r="K7" s="214"/>
      <c r="L7" s="215"/>
      <c r="M7" s="81"/>
    </row>
    <row r="8" spans="1:13" s="82" customFormat="1" ht="24.75" customHeight="1" x14ac:dyDescent="0.2">
      <c r="A8" s="138"/>
      <c r="B8" s="125" t="s">
        <v>13</v>
      </c>
      <c r="C8" s="224">
        <v>30</v>
      </c>
      <c r="D8" s="224"/>
      <c r="E8" s="224">
        <v>4</v>
      </c>
      <c r="F8" s="224"/>
      <c r="G8" s="224">
        <v>4</v>
      </c>
      <c r="H8" s="224"/>
      <c r="I8" s="224">
        <v>4</v>
      </c>
      <c r="J8" s="224"/>
      <c r="K8" s="224"/>
      <c r="L8" s="224"/>
      <c r="M8" s="81"/>
    </row>
    <row r="9" spans="1:13" s="82" customFormat="1" ht="26.25" hidden="1" customHeight="1" x14ac:dyDescent="0.2">
      <c r="A9" s="139"/>
      <c r="B9" s="84"/>
      <c r="C9" s="84"/>
      <c r="D9" s="84"/>
      <c r="E9" s="84"/>
      <c r="F9" s="84"/>
      <c r="G9" s="84"/>
      <c r="H9" s="84"/>
      <c r="I9" s="84"/>
      <c r="J9" s="84"/>
      <c r="K9" s="84"/>
      <c r="L9" s="84"/>
      <c r="M9" s="81"/>
    </row>
    <row r="10" spans="1:13" s="82" customFormat="1" ht="16.5" hidden="1" customHeight="1" x14ac:dyDescent="0.2">
      <c r="A10" s="139"/>
      <c r="B10" s="85"/>
      <c r="C10" s="85"/>
      <c r="D10" s="85"/>
      <c r="E10" s="85"/>
      <c r="F10" s="85"/>
      <c r="G10" s="85"/>
      <c r="H10" s="85"/>
      <c r="I10" s="85"/>
      <c r="J10" s="85"/>
      <c r="K10" s="85"/>
      <c r="L10" s="85"/>
      <c r="M10" s="81"/>
    </row>
    <row r="11" spans="1:13" s="82" customFormat="1" ht="13.5" hidden="1" customHeight="1" x14ac:dyDescent="0.2">
      <c r="A11" s="140"/>
      <c r="B11" s="85"/>
      <c r="C11" s="85"/>
      <c r="D11" s="85"/>
      <c r="E11" s="85"/>
      <c r="F11" s="85"/>
      <c r="G11" s="85"/>
      <c r="H11" s="85"/>
      <c r="I11" s="85"/>
      <c r="J11" s="85"/>
      <c r="K11" s="85"/>
      <c r="L11" s="85"/>
      <c r="M11" s="81"/>
    </row>
    <row r="12" spans="1:13" s="82" customFormat="1" ht="12.75" hidden="1" customHeight="1" x14ac:dyDescent="0.2">
      <c r="B12" s="86"/>
      <c r="C12" s="86"/>
      <c r="D12" s="86"/>
      <c r="E12" s="86"/>
      <c r="F12" s="86"/>
      <c r="G12" s="86"/>
      <c r="H12" s="86"/>
      <c r="I12" s="86"/>
      <c r="J12" s="86"/>
      <c r="K12" s="86"/>
      <c r="L12" s="86"/>
      <c r="M12" s="81"/>
    </row>
    <row r="13" spans="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
      <c r="A14" s="87">
        <v>1</v>
      </c>
      <c r="B14" s="87"/>
      <c r="C14" s="56">
        <f>'[1]תהליך קו בוצה'!$S2</f>
        <v>1090</v>
      </c>
      <c r="D14" s="88"/>
      <c r="E14" s="173"/>
      <c r="F14" s="174"/>
      <c r="G14" s="174"/>
      <c r="H14" s="88"/>
      <c r="I14" s="88"/>
      <c r="J14" s="88"/>
      <c r="K14" s="141"/>
      <c r="L14" s="141"/>
      <c r="M14" s="111"/>
    </row>
    <row r="15" spans="1:13" x14ac:dyDescent="0.2">
      <c r="A15" s="87">
        <v>2</v>
      </c>
      <c r="B15" s="87"/>
      <c r="C15" s="56">
        <f>'[1]תהליך קו בוצה'!$S3</f>
        <v>905</v>
      </c>
      <c r="D15" s="88"/>
      <c r="E15" s="169"/>
      <c r="F15" s="148"/>
      <c r="G15" s="148"/>
      <c r="H15" s="88"/>
      <c r="I15" s="88">
        <f>100%-G15</f>
        <v>1</v>
      </c>
      <c r="J15" s="88"/>
      <c r="K15" s="141"/>
      <c r="L15" s="141"/>
      <c r="M15" s="111"/>
    </row>
    <row r="16" spans="1:13" x14ac:dyDescent="0.2">
      <c r="A16" s="87">
        <v>3</v>
      </c>
      <c r="B16" s="87"/>
      <c r="C16" s="56">
        <f>'[1]תהליך קו בוצה'!$S4</f>
        <v>989</v>
      </c>
      <c r="D16" s="88"/>
      <c r="E16" s="169"/>
      <c r="F16" s="148"/>
      <c r="G16" s="168"/>
      <c r="H16" s="88"/>
      <c r="I16" s="148"/>
      <c r="J16" s="88"/>
      <c r="K16" s="141"/>
      <c r="L16" s="141"/>
      <c r="M16" s="111"/>
    </row>
    <row r="17" spans="1:13" x14ac:dyDescent="0.2">
      <c r="A17" s="87">
        <v>4</v>
      </c>
      <c r="B17" s="87"/>
      <c r="C17" s="56">
        <f>'[1]תהליך קו בוצה'!$S5</f>
        <v>664</v>
      </c>
      <c r="D17" s="88"/>
      <c r="E17" s="169"/>
      <c r="F17" s="148"/>
      <c r="G17" s="168"/>
      <c r="H17" s="88"/>
      <c r="I17" s="148"/>
      <c r="J17" s="88"/>
      <c r="K17" s="141"/>
      <c r="L17" s="141"/>
      <c r="M17" s="111"/>
    </row>
    <row r="18" spans="1:13" x14ac:dyDescent="0.2">
      <c r="A18" s="87">
        <v>5</v>
      </c>
      <c r="B18" s="87"/>
      <c r="C18" s="56">
        <f>'[1]תהליך קו בוצה'!$S6</f>
        <v>273</v>
      </c>
      <c r="D18" s="88"/>
      <c r="E18" s="169"/>
      <c r="F18" s="148"/>
      <c r="G18" s="168"/>
      <c r="H18" s="88"/>
      <c r="I18" s="148"/>
      <c r="J18" s="88"/>
      <c r="K18" s="141"/>
      <c r="L18" s="141"/>
      <c r="M18" s="111"/>
    </row>
    <row r="19" spans="1:13" x14ac:dyDescent="0.2">
      <c r="A19" s="87">
        <v>6</v>
      </c>
      <c r="B19" s="87"/>
      <c r="C19" s="56">
        <f>'[1]תהליך קו בוצה'!$S7</f>
        <v>380</v>
      </c>
      <c r="D19" s="88"/>
      <c r="E19" s="169"/>
      <c r="F19" s="148"/>
      <c r="G19" s="168"/>
      <c r="H19" s="88"/>
      <c r="I19" s="148"/>
      <c r="J19" s="88"/>
      <c r="K19" s="141"/>
      <c r="L19" s="141"/>
      <c r="M19" s="111"/>
    </row>
    <row r="20" spans="1:13" x14ac:dyDescent="0.2">
      <c r="A20" s="87">
        <v>7</v>
      </c>
      <c r="B20" s="87"/>
      <c r="C20" s="56">
        <f>'[1]תהליך קו בוצה'!$S8</f>
        <v>866</v>
      </c>
      <c r="D20" s="88"/>
      <c r="E20" s="169">
        <v>3.7999999999999999E-2</v>
      </c>
      <c r="F20" s="148"/>
      <c r="G20" s="168">
        <v>0.81100000000000005</v>
      </c>
      <c r="H20" s="88"/>
      <c r="I20" s="148">
        <f>100%-G20</f>
        <v>0.18899999999999995</v>
      </c>
      <c r="J20" s="88"/>
      <c r="K20" s="141"/>
      <c r="L20" s="141"/>
      <c r="M20" s="111"/>
    </row>
    <row r="21" spans="1:13" x14ac:dyDescent="0.2">
      <c r="A21" s="87">
        <v>8</v>
      </c>
      <c r="B21" s="87"/>
      <c r="C21" s="56">
        <f>'[1]תהליך קו בוצה'!$S9</f>
        <v>771</v>
      </c>
      <c r="D21" s="88"/>
      <c r="E21" s="169"/>
      <c r="F21" s="148"/>
      <c r="G21" s="168"/>
      <c r="H21" s="88"/>
      <c r="I21" s="88"/>
      <c r="J21" s="88"/>
      <c r="K21" s="141"/>
      <c r="L21" s="141"/>
      <c r="M21" s="111"/>
    </row>
    <row r="22" spans="1:13" x14ac:dyDescent="0.2">
      <c r="A22" s="87">
        <v>9</v>
      </c>
      <c r="B22" s="87"/>
      <c r="C22" s="56">
        <f>'[1]תהליך קו בוצה'!$S10</f>
        <v>290</v>
      </c>
      <c r="D22" s="88"/>
      <c r="E22" s="169"/>
      <c r="F22" s="148"/>
      <c r="G22" s="168"/>
      <c r="H22" s="88"/>
      <c r="I22" s="88"/>
      <c r="J22" s="88"/>
      <c r="K22" s="141"/>
      <c r="L22" s="141"/>
      <c r="M22" s="111"/>
    </row>
    <row r="23" spans="1:13" x14ac:dyDescent="0.2">
      <c r="A23" s="87">
        <v>10</v>
      </c>
      <c r="B23" s="87"/>
      <c r="C23" s="56">
        <f>'[1]תהליך קו בוצה'!$S11</f>
        <v>930</v>
      </c>
      <c r="D23" s="88"/>
      <c r="E23" s="169"/>
      <c r="F23" s="148"/>
      <c r="G23" s="168"/>
      <c r="H23" s="88"/>
      <c r="I23" s="88"/>
      <c r="J23" s="88"/>
      <c r="K23" s="141"/>
      <c r="L23" s="141"/>
      <c r="M23" s="111"/>
    </row>
    <row r="24" spans="1:13" x14ac:dyDescent="0.2">
      <c r="A24" s="87">
        <v>11</v>
      </c>
      <c r="B24" s="87"/>
      <c r="C24" s="56">
        <f>'[1]תהליך קו בוצה'!$S12</f>
        <v>748</v>
      </c>
      <c r="D24" s="88"/>
      <c r="E24" s="169"/>
      <c r="F24" s="148"/>
      <c r="G24" s="168"/>
      <c r="H24" s="88"/>
      <c r="I24" s="148"/>
      <c r="J24" s="88"/>
      <c r="K24" s="141"/>
      <c r="L24" s="141"/>
      <c r="M24" s="111"/>
    </row>
    <row r="25" spans="1:13" x14ac:dyDescent="0.2">
      <c r="A25" s="87">
        <v>12</v>
      </c>
      <c r="B25" s="87"/>
      <c r="C25" s="56">
        <f>'[1]תהליך קו בוצה'!$S13</f>
        <v>380</v>
      </c>
      <c r="D25" s="88"/>
      <c r="E25" s="169"/>
      <c r="F25" s="148"/>
      <c r="G25" s="168"/>
      <c r="H25" s="88"/>
      <c r="I25" s="148"/>
      <c r="J25" s="88"/>
      <c r="K25" s="141"/>
      <c r="L25" s="141"/>
      <c r="M25" s="111"/>
    </row>
    <row r="26" spans="1:13" x14ac:dyDescent="0.2">
      <c r="A26" s="87">
        <v>13</v>
      </c>
      <c r="B26" s="87"/>
      <c r="C26" s="56">
        <f>'[1]תהליך קו בוצה'!$S14</f>
        <v>590</v>
      </c>
      <c r="D26" s="88"/>
      <c r="E26" s="169"/>
      <c r="F26" s="148"/>
      <c r="G26" s="148"/>
      <c r="H26" s="88"/>
      <c r="I26" s="148"/>
      <c r="J26" s="88"/>
      <c r="K26" s="141"/>
      <c r="L26" s="141"/>
      <c r="M26" s="111"/>
    </row>
    <row r="27" spans="1:13" x14ac:dyDescent="0.2">
      <c r="A27" s="87">
        <v>14</v>
      </c>
      <c r="B27" s="87"/>
      <c r="C27" s="56">
        <f>'[1]תהליך קו בוצה'!$S15</f>
        <v>702</v>
      </c>
      <c r="D27" s="88"/>
      <c r="E27" s="165">
        <v>3.7999999999999999E-2</v>
      </c>
      <c r="F27" s="148"/>
      <c r="G27" s="148">
        <v>0.80400000000000005</v>
      </c>
      <c r="H27" s="88"/>
      <c r="I27" s="148">
        <f>100%-G27</f>
        <v>0.19599999999999995</v>
      </c>
      <c r="J27" s="88"/>
      <c r="K27" s="141"/>
      <c r="L27" s="141"/>
      <c r="M27" s="111"/>
    </row>
    <row r="28" spans="1:13" x14ac:dyDescent="0.2">
      <c r="A28" s="87">
        <v>15</v>
      </c>
      <c r="B28" s="87"/>
      <c r="C28" s="56">
        <f>'[1]תהליך קו בוצה'!$S16</f>
        <v>369</v>
      </c>
      <c r="D28" s="88"/>
      <c r="E28" s="165"/>
      <c r="F28" s="148"/>
      <c r="G28" s="148"/>
      <c r="H28" s="88"/>
      <c r="I28" s="148"/>
      <c r="J28" s="88"/>
      <c r="K28" s="141"/>
      <c r="L28" s="141"/>
      <c r="M28" s="111"/>
    </row>
    <row r="29" spans="1:13" x14ac:dyDescent="0.2">
      <c r="A29" s="87">
        <v>16</v>
      </c>
      <c r="B29" s="87"/>
      <c r="C29" s="56">
        <f>'[1]תהליך קו בוצה'!$S17</f>
        <v>397</v>
      </c>
      <c r="D29" s="88"/>
      <c r="E29" s="165"/>
      <c r="F29" s="148"/>
      <c r="G29" s="148"/>
      <c r="H29" s="88"/>
      <c r="I29" s="149"/>
      <c r="J29" s="88"/>
      <c r="K29" s="141"/>
      <c r="L29" s="141"/>
      <c r="M29" s="111"/>
    </row>
    <row r="30" spans="1:13" x14ac:dyDescent="0.2">
      <c r="A30" s="87">
        <v>17</v>
      </c>
      <c r="B30" s="87"/>
      <c r="C30" s="56">
        <f>'[1]תהליך קו בוצה'!$S18</f>
        <v>292</v>
      </c>
      <c r="D30" s="88"/>
      <c r="E30" s="165"/>
      <c r="F30" s="148"/>
      <c r="G30" s="148"/>
      <c r="H30" s="88"/>
      <c r="I30" s="148"/>
      <c r="J30" s="88"/>
      <c r="K30" s="141"/>
      <c r="L30" s="141"/>
      <c r="M30" s="111"/>
    </row>
    <row r="31" spans="1:13" x14ac:dyDescent="0.2">
      <c r="A31" s="87">
        <v>18</v>
      </c>
      <c r="B31" s="87"/>
      <c r="C31" s="56">
        <f>'[1]תהליך קו בוצה'!$S19</f>
        <v>199</v>
      </c>
      <c r="D31" s="88"/>
      <c r="E31" s="165"/>
      <c r="F31" s="148"/>
      <c r="G31" s="148"/>
      <c r="H31" s="88"/>
      <c r="I31" s="148"/>
      <c r="J31" s="88"/>
      <c r="K31" s="141"/>
      <c r="L31" s="141"/>
      <c r="M31" s="111"/>
    </row>
    <row r="32" spans="1:13" x14ac:dyDescent="0.2">
      <c r="A32" s="87">
        <v>19</v>
      </c>
      <c r="B32" s="87"/>
      <c r="C32" s="56">
        <f>'[1]תהליך קו בוצה'!$S20</f>
        <v>224</v>
      </c>
      <c r="D32" s="88"/>
      <c r="E32" s="165"/>
      <c r="F32" s="148"/>
      <c r="G32" s="148"/>
      <c r="H32" s="88"/>
      <c r="I32" s="148"/>
      <c r="J32" s="88"/>
      <c r="K32" s="141"/>
      <c r="L32" s="141"/>
      <c r="M32" s="111"/>
    </row>
    <row r="33" spans="1:13" x14ac:dyDescent="0.2">
      <c r="A33" s="87">
        <v>20</v>
      </c>
      <c r="B33" s="87"/>
      <c r="C33" s="56">
        <f>'[1]תהליך קו בוצה'!$S21</f>
        <v>193</v>
      </c>
      <c r="D33" s="88"/>
      <c r="E33" s="165"/>
      <c r="F33" s="148"/>
      <c r="G33" s="148"/>
      <c r="H33" s="88"/>
      <c r="I33" s="88"/>
      <c r="J33" s="88"/>
      <c r="K33" s="141"/>
      <c r="L33" s="141"/>
      <c r="M33" s="111"/>
    </row>
    <row r="34" spans="1:13" x14ac:dyDescent="0.2">
      <c r="A34" s="87">
        <v>21</v>
      </c>
      <c r="B34" s="87"/>
      <c r="C34" s="56">
        <f>'[1]תהליך קו בוצה'!$S22</f>
        <v>539</v>
      </c>
      <c r="D34" s="88"/>
      <c r="E34" s="165"/>
      <c r="F34" s="148"/>
      <c r="G34" s="148"/>
      <c r="H34" s="88"/>
      <c r="I34" s="148"/>
      <c r="J34" s="88"/>
      <c r="K34" s="141"/>
      <c r="L34" s="141"/>
      <c r="M34" s="111"/>
    </row>
    <row r="35" spans="1:13" x14ac:dyDescent="0.2">
      <c r="A35" s="87">
        <v>22</v>
      </c>
      <c r="B35" s="87"/>
      <c r="C35" s="56">
        <f>'[1]תהליך קו בוצה'!$S23</f>
        <v>635</v>
      </c>
      <c r="D35" s="88"/>
      <c r="E35" s="165">
        <v>0.04</v>
      </c>
      <c r="F35" s="148"/>
      <c r="G35" s="148">
        <v>0.81100000000000005</v>
      </c>
      <c r="H35" s="88"/>
      <c r="I35" s="148">
        <f>100%-G35</f>
        <v>0.18899999999999995</v>
      </c>
      <c r="J35" s="88"/>
      <c r="K35" s="141"/>
      <c r="L35" s="141"/>
      <c r="M35" s="111"/>
    </row>
    <row r="36" spans="1:13" x14ac:dyDescent="0.2">
      <c r="A36" s="87">
        <v>23</v>
      </c>
      <c r="B36" s="87"/>
      <c r="C36" s="56">
        <f>'[1]תהליך קו בוצה'!$S24</f>
        <v>600</v>
      </c>
      <c r="D36" s="88"/>
      <c r="E36" s="165"/>
      <c r="F36" s="148"/>
      <c r="G36" s="148"/>
      <c r="H36" s="88"/>
      <c r="I36" s="149"/>
      <c r="J36" s="88"/>
      <c r="K36" s="141"/>
      <c r="L36" s="141"/>
      <c r="M36" s="111"/>
    </row>
    <row r="37" spans="1:13" x14ac:dyDescent="0.2">
      <c r="A37" s="87">
        <v>24</v>
      </c>
      <c r="B37" s="87"/>
      <c r="C37" s="56">
        <f>'[1]תהליך קו בוצה'!$S25</f>
        <v>495</v>
      </c>
      <c r="D37" s="88"/>
      <c r="E37" s="165"/>
      <c r="F37" s="148"/>
      <c r="G37" s="148"/>
      <c r="H37" s="88"/>
      <c r="I37" s="148"/>
      <c r="J37" s="88"/>
      <c r="K37" s="141"/>
      <c r="L37" s="141"/>
      <c r="M37" s="111"/>
    </row>
    <row r="38" spans="1:13" x14ac:dyDescent="0.2">
      <c r="A38" s="87">
        <v>25</v>
      </c>
      <c r="B38" s="87"/>
      <c r="C38" s="56">
        <f>'[1]תהליך קו בוצה'!$S26</f>
        <v>636</v>
      </c>
      <c r="D38" s="88"/>
      <c r="E38" s="165"/>
      <c r="F38" s="168"/>
      <c r="G38" s="168"/>
      <c r="H38" s="88"/>
      <c r="I38" s="148"/>
      <c r="J38" s="88"/>
      <c r="K38" s="141"/>
      <c r="L38" s="141"/>
      <c r="M38" s="111"/>
    </row>
    <row r="39" spans="1:13" x14ac:dyDescent="0.2">
      <c r="A39" s="87">
        <v>26</v>
      </c>
      <c r="B39" s="87"/>
      <c r="C39" s="56">
        <f>'[1]תהליך קו בוצה'!$S27</f>
        <v>487</v>
      </c>
      <c r="D39" s="88"/>
      <c r="E39" s="165"/>
      <c r="F39" s="148"/>
      <c r="G39" s="148"/>
      <c r="H39" s="88"/>
      <c r="I39" s="148"/>
      <c r="J39" s="88"/>
      <c r="K39" s="141"/>
      <c r="L39" s="141"/>
      <c r="M39" s="111"/>
    </row>
    <row r="40" spans="1:13" x14ac:dyDescent="0.2">
      <c r="A40" s="87">
        <v>27</v>
      </c>
      <c r="B40" s="87"/>
      <c r="C40" s="56">
        <f>'[1]תהליך קו בוצה'!$S28</f>
        <v>354</v>
      </c>
      <c r="D40" s="88"/>
      <c r="E40" s="166"/>
      <c r="F40" s="154"/>
      <c r="G40" s="154"/>
      <c r="H40" s="88"/>
      <c r="I40" s="148"/>
      <c r="J40" s="88"/>
      <c r="K40" s="141"/>
      <c r="L40" s="141"/>
      <c r="M40" s="111"/>
    </row>
    <row r="41" spans="1:13" x14ac:dyDescent="0.2">
      <c r="A41" s="87">
        <v>28</v>
      </c>
      <c r="B41" s="87"/>
      <c r="C41" s="56">
        <f>'[1]תהליך קו בוצה'!$S29</f>
        <v>579</v>
      </c>
      <c r="D41" s="88"/>
      <c r="E41" s="166">
        <v>4.3999999999999997E-2</v>
      </c>
      <c r="F41" s="154"/>
      <c r="G41" s="154">
        <v>0.80700000000000005</v>
      </c>
      <c r="H41" s="88"/>
      <c r="I41" s="148">
        <f>100%-G41</f>
        <v>0.19299999999999995</v>
      </c>
      <c r="J41" s="88"/>
      <c r="K41" s="141"/>
      <c r="L41" s="141"/>
      <c r="M41" s="111"/>
    </row>
    <row r="42" spans="1:13" x14ac:dyDescent="0.2">
      <c r="A42" s="87">
        <v>29</v>
      </c>
      <c r="B42" s="87"/>
      <c r="C42" s="56">
        <f>'[1]תהליך קו בוצה'!$S30</f>
        <v>645</v>
      </c>
      <c r="D42" s="88"/>
      <c r="E42" s="167"/>
      <c r="F42" s="152"/>
      <c r="G42" s="152"/>
      <c r="H42" s="88"/>
      <c r="I42" s="148"/>
      <c r="J42" s="88"/>
      <c r="K42" s="141"/>
      <c r="L42" s="141"/>
      <c r="M42" s="111"/>
    </row>
    <row r="43" spans="1:13" x14ac:dyDescent="0.2">
      <c r="A43" s="87">
        <v>30</v>
      </c>
      <c r="B43" s="87"/>
      <c r="C43" s="56">
        <f>'[1]תהליך קו בוצה'!$S31</f>
        <v>657</v>
      </c>
      <c r="D43" s="88"/>
      <c r="E43" s="167"/>
      <c r="F43" s="152"/>
      <c r="G43" s="152"/>
      <c r="H43" s="88"/>
      <c r="I43" s="88"/>
      <c r="J43" s="88"/>
      <c r="K43" s="141"/>
      <c r="L43" s="141"/>
      <c r="M43" s="111"/>
    </row>
    <row r="44" spans="1:13" x14ac:dyDescent="0.2">
      <c r="A44" s="87">
        <v>31</v>
      </c>
      <c r="B44" s="87"/>
      <c r="C44" s="56">
        <f>'[1]תהליך קו בוצה'!$S32</f>
        <v>469</v>
      </c>
      <c r="D44" s="88"/>
      <c r="E44" s="167"/>
      <c r="F44" s="88"/>
      <c r="G44" s="152"/>
      <c r="H44" s="88"/>
      <c r="I44" s="148"/>
      <c r="J44" s="88"/>
      <c r="K44" s="141"/>
      <c r="L44" s="141"/>
      <c r="M44" s="111"/>
    </row>
    <row r="45" spans="1:13" x14ac:dyDescent="0.2">
      <c r="A45" s="61" t="s">
        <v>14</v>
      </c>
      <c r="B45" s="89"/>
      <c r="C45" s="89">
        <f>COUNT(C14:C44)</f>
        <v>31</v>
      </c>
      <c r="D45" s="89"/>
      <c r="E45" s="89">
        <f>COUNT(E14:E44)</f>
        <v>4</v>
      </c>
      <c r="F45" s="89"/>
      <c r="G45" s="89">
        <f>COUNT(G14:G44)</f>
        <v>4</v>
      </c>
      <c r="H45" s="89"/>
      <c r="I45" s="89">
        <f>COUNT(I14:I44)</f>
        <v>5</v>
      </c>
      <c r="J45" s="89"/>
      <c r="K45" s="89">
        <f>COUNT(K14:K44)</f>
        <v>0</v>
      </c>
      <c r="L45" s="89"/>
      <c r="M45" s="111"/>
    </row>
    <row r="46" spans="1:13" x14ac:dyDescent="0.2">
      <c r="A46" s="90" t="s">
        <v>234</v>
      </c>
      <c r="B46" s="89"/>
      <c r="C46" s="62">
        <f>AVERAGE(C14:C44)</f>
        <v>559.61290322580646</v>
      </c>
      <c r="D46" s="89"/>
      <c r="E46" s="62">
        <f>AVERAGE(E14:E44)</f>
        <v>3.9999999999999994E-2</v>
      </c>
      <c r="F46" s="89"/>
      <c r="G46" s="62">
        <f>AVERAGE(G14:G44)</f>
        <v>0.80825000000000002</v>
      </c>
      <c r="H46" s="89"/>
      <c r="I46" s="62">
        <f>AVERAGE(I14:I44)</f>
        <v>0.35339999999999999</v>
      </c>
      <c r="J46" s="89"/>
      <c r="K46" s="62" t="e">
        <f>AVERAGE(K14:K44)</f>
        <v>#DIV/0!</v>
      </c>
      <c r="L46" s="89"/>
      <c r="M46" s="111"/>
    </row>
    <row r="47" spans="1:13" x14ac:dyDescent="0.2">
      <c r="A47" s="90" t="s">
        <v>16</v>
      </c>
      <c r="B47" s="89"/>
      <c r="C47" s="89">
        <f>MAX(C14:C44)</f>
        <v>1090</v>
      </c>
      <c r="D47" s="89"/>
      <c r="E47" s="89">
        <f>MAX(E14:E44)</f>
        <v>4.3999999999999997E-2</v>
      </c>
      <c r="F47" s="89"/>
      <c r="G47" s="89">
        <f>MAX(G14:G44)</f>
        <v>0.81100000000000005</v>
      </c>
      <c r="H47" s="89"/>
      <c r="I47" s="89">
        <f>MAX(I14:I44)</f>
        <v>1</v>
      </c>
      <c r="J47" s="89"/>
      <c r="K47" s="89">
        <f>MAX(K14:K44)</f>
        <v>0</v>
      </c>
      <c r="L47" s="89"/>
      <c r="M47" s="111"/>
    </row>
    <row r="48" spans="1:13" x14ac:dyDescent="0.2">
      <c r="A48" s="90" t="s">
        <v>15</v>
      </c>
      <c r="B48" s="89"/>
      <c r="C48" s="89">
        <f>MIN(C14:C44)</f>
        <v>193</v>
      </c>
      <c r="D48" s="89"/>
      <c r="E48" s="89">
        <f>MIN(E14:E44)</f>
        <v>3.7999999999999999E-2</v>
      </c>
      <c r="F48" s="89"/>
      <c r="G48" s="89">
        <f>MIN(G14:G44)</f>
        <v>0.80400000000000005</v>
      </c>
      <c r="H48" s="89"/>
      <c r="I48" s="89">
        <f>MIN(I14:I44)</f>
        <v>0.18899999999999995</v>
      </c>
      <c r="J48" s="89"/>
      <c r="K48" s="89">
        <f>MIN(K14:K44)</f>
        <v>0</v>
      </c>
      <c r="L48" s="89"/>
      <c r="M48" s="111"/>
    </row>
    <row r="49" spans="1:13" x14ac:dyDescent="0.2">
      <c r="A49" s="111"/>
      <c r="B49" s="111"/>
      <c r="C49" s="111"/>
      <c r="D49" s="111"/>
      <c r="E49" s="111"/>
      <c r="F49" s="111"/>
      <c r="G49" s="111"/>
      <c r="H49" s="111"/>
      <c r="I49" s="111"/>
      <c r="J49" s="111"/>
      <c r="K49" s="111"/>
      <c r="L49" s="111"/>
      <c r="M49" s="111"/>
    </row>
    <row r="50" spans="1:13" x14ac:dyDescent="0.2">
      <c r="A50" s="111"/>
      <c r="B50" s="111"/>
      <c r="C50" s="111"/>
      <c r="D50" s="111"/>
      <c r="E50" s="111"/>
      <c r="F50" s="111"/>
      <c r="G50" s="111"/>
      <c r="H50" s="111"/>
      <c r="I50" s="111"/>
      <c r="J50" s="111"/>
      <c r="K50" s="111"/>
      <c r="L50" s="111"/>
      <c r="M50" s="111"/>
    </row>
  </sheetData>
  <sheetProtection password="81FA" sheet="1" selectLockedCells="1"/>
  <mergeCells count="25">
    <mergeCell ref="C6:D6"/>
    <mergeCell ref="E6:F6"/>
    <mergeCell ref="G6:H6"/>
    <mergeCell ref="I6:J6"/>
    <mergeCell ref="K6:L6"/>
    <mergeCell ref="C4:D4"/>
    <mergeCell ref="E4:F4"/>
    <mergeCell ref="G4:H4"/>
    <mergeCell ref="I4:J4"/>
    <mergeCell ref="K4:L4"/>
    <mergeCell ref="C8:D8"/>
    <mergeCell ref="E8:F8"/>
    <mergeCell ref="G8:H8"/>
    <mergeCell ref="I8:J8"/>
    <mergeCell ref="K8:L8"/>
    <mergeCell ref="C5:D5"/>
    <mergeCell ref="E5:F5"/>
    <mergeCell ref="G5:H5"/>
    <mergeCell ref="I5:J5"/>
    <mergeCell ref="K5:L5"/>
    <mergeCell ref="C7:D7"/>
    <mergeCell ref="E7:F7"/>
    <mergeCell ref="G7:H7"/>
    <mergeCell ref="I7:J7"/>
    <mergeCell ref="K7:L7"/>
  </mergeCells>
  <phoneticPr fontId="21" type="noConversion"/>
  <conditionalFormatting sqref="C46 E46 G46 I46 K46">
    <cfRule type="cellIs" dxfId="134" priority="2" stopIfTrue="1" operator="greaterThan">
      <formula>$C$6</formula>
    </cfRule>
  </conditionalFormatting>
  <conditionalFormatting sqref="C45:L45">
    <cfRule type="cellIs" dxfId="133"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5" zoomScaleNormal="85" workbookViewId="0">
      <pane xSplit="2" ySplit="13" topLeftCell="E14" activePane="bottomRight" state="frozen"/>
      <selection pane="topRight" activeCell="C1" sqref="C1"/>
      <selection pane="bottomLeft" activeCell="A14" sqref="A14"/>
      <selection pane="bottomRight" activeCell="G14" sqref="G14:G44"/>
    </sheetView>
  </sheetViews>
  <sheetFormatPr defaultRowHeight="12.75" x14ac:dyDescent="0.2"/>
  <cols>
    <col min="1" max="1" width="7.85546875" style="47" customWidth="1"/>
    <col min="2" max="2" width="11.85546875" style="47" customWidth="1"/>
    <col min="3" max="3" width="9.7109375" style="47" hidden="1" customWidth="1"/>
    <col min="4" max="4" width="19.42578125" style="47" hidden="1" customWidth="1"/>
    <col min="5" max="5" width="9.7109375" style="47" customWidth="1"/>
    <col min="6" max="6" width="19.42578125" style="47" customWidth="1"/>
    <col min="7" max="7" width="9.7109375" style="47" customWidth="1"/>
    <col min="8" max="8" width="19.42578125" style="47" customWidth="1"/>
    <col min="9" max="9" width="9.7109375" style="47" customWidth="1"/>
    <col min="10" max="10" width="19.28515625" style="47" customWidth="1"/>
    <col min="11" max="11" width="9.7109375" style="47" customWidth="1"/>
    <col min="12" max="12" width="19.28515625" style="47" customWidth="1"/>
    <col min="13" max="13" width="9.7109375" style="47" hidden="1" customWidth="1"/>
    <col min="14" max="14" width="18.85546875" style="47" hidden="1" customWidth="1"/>
    <col min="15" max="16384" width="9.140625" style="47"/>
  </cols>
  <sheetData>
    <row r="1" spans="1:15" x14ac:dyDescent="0.2">
      <c r="A1" s="76" t="s">
        <v>160</v>
      </c>
      <c r="B1" s="77" t="s">
        <v>284</v>
      </c>
      <c r="C1" s="91" t="s">
        <v>157</v>
      </c>
      <c r="D1" s="91" t="str">
        <f>כללי!C8</f>
        <v>איילון</v>
      </c>
      <c r="E1" s="91" t="s">
        <v>157</v>
      </c>
      <c r="F1" s="91" t="s">
        <v>277</v>
      </c>
      <c r="G1" s="46"/>
      <c r="H1" s="46"/>
      <c r="I1" s="46"/>
      <c r="J1" s="46"/>
      <c r="K1" s="46"/>
      <c r="L1" s="46"/>
      <c r="M1" s="46"/>
      <c r="N1" s="46"/>
      <c r="O1" s="46"/>
    </row>
    <row r="2" spans="1:15" ht="20.25" x14ac:dyDescent="0.2">
      <c r="A2" s="18"/>
      <c r="B2" s="18"/>
      <c r="C2" s="46"/>
      <c r="D2" s="46"/>
      <c r="E2" s="48" t="s">
        <v>286</v>
      </c>
      <c r="F2" s="46"/>
      <c r="G2" s="46"/>
      <c r="H2" s="46"/>
      <c r="I2" s="46"/>
      <c r="J2" s="46"/>
      <c r="K2" s="46"/>
      <c r="L2" s="46"/>
      <c r="M2" s="46"/>
      <c r="N2" s="46"/>
      <c r="O2" s="46"/>
    </row>
    <row r="3" spans="1:15" x14ac:dyDescent="0.2">
      <c r="A3" s="18"/>
      <c r="B3" s="18"/>
      <c r="C3" s="46"/>
      <c r="D3" s="46"/>
      <c r="E3" s="46"/>
      <c r="F3" s="46"/>
      <c r="G3" s="46"/>
      <c r="H3" s="46"/>
      <c r="I3" s="46"/>
      <c r="J3" s="46"/>
      <c r="K3" s="46"/>
      <c r="L3" s="46"/>
      <c r="M3" s="46"/>
      <c r="N3" s="46"/>
      <c r="O3" s="46"/>
    </row>
    <row r="4" spans="1:15" ht="14.25" customHeight="1" x14ac:dyDescent="0.2">
      <c r="A4" s="16"/>
      <c r="B4" s="75" t="s">
        <v>161</v>
      </c>
      <c r="C4" s="227">
        <v>93</v>
      </c>
      <c r="D4" s="228"/>
      <c r="E4" s="227">
        <v>89</v>
      </c>
      <c r="F4" s="228"/>
      <c r="G4" s="227">
        <v>90</v>
      </c>
      <c r="H4" s="228"/>
      <c r="I4" s="227">
        <v>91</v>
      </c>
      <c r="J4" s="228"/>
      <c r="K4" s="227">
        <v>92</v>
      </c>
      <c r="L4" s="228"/>
      <c r="M4" s="227"/>
      <c r="N4" s="228"/>
      <c r="O4" s="46"/>
    </row>
    <row r="5" spans="1:15" s="51" customFormat="1" ht="48" customHeight="1" x14ac:dyDescent="0.2">
      <c r="A5" s="95"/>
      <c r="B5" s="119" t="s">
        <v>10</v>
      </c>
      <c r="C5" s="177" t="s">
        <v>268</v>
      </c>
      <c r="D5" s="178"/>
      <c r="E5" s="177" t="s">
        <v>19</v>
      </c>
      <c r="F5" s="178"/>
      <c r="G5" s="177" t="s">
        <v>20</v>
      </c>
      <c r="H5" s="178"/>
      <c r="I5" s="177" t="s">
        <v>21</v>
      </c>
      <c r="J5" s="178"/>
      <c r="K5" s="205" t="s">
        <v>22</v>
      </c>
      <c r="L5" s="205"/>
      <c r="M5" s="177" t="s">
        <v>162</v>
      </c>
      <c r="N5" s="178"/>
      <c r="O5" s="49"/>
    </row>
    <row r="6" spans="1:15" s="51" customFormat="1" ht="38.25" customHeight="1" x14ac:dyDescent="0.2">
      <c r="A6" s="95"/>
      <c r="B6" s="119" t="s">
        <v>11</v>
      </c>
      <c r="C6" s="177" t="s">
        <v>23</v>
      </c>
      <c r="D6" s="178"/>
      <c r="E6" s="177" t="s">
        <v>2</v>
      </c>
      <c r="F6" s="178"/>
      <c r="G6" s="177" t="s">
        <v>60</v>
      </c>
      <c r="H6" s="178"/>
      <c r="I6" s="177" t="s">
        <v>61</v>
      </c>
      <c r="J6" s="178"/>
      <c r="K6" s="205" t="s">
        <v>61</v>
      </c>
      <c r="L6" s="205"/>
      <c r="M6" s="177"/>
      <c r="N6" s="178"/>
      <c r="O6" s="49"/>
    </row>
    <row r="7" spans="1:15" s="51" customFormat="1" ht="15.75" customHeight="1" x14ac:dyDescent="0.2">
      <c r="A7" s="95"/>
      <c r="B7" s="119" t="s">
        <v>12</v>
      </c>
      <c r="C7" s="177" t="s">
        <v>214</v>
      </c>
      <c r="D7" s="178"/>
      <c r="E7" s="177" t="s">
        <v>214</v>
      </c>
      <c r="F7" s="178"/>
      <c r="G7" s="177" t="s">
        <v>214</v>
      </c>
      <c r="H7" s="178"/>
      <c r="I7" s="177" t="s">
        <v>214</v>
      </c>
      <c r="J7" s="178"/>
      <c r="K7" s="177" t="s">
        <v>214</v>
      </c>
      <c r="L7" s="178"/>
      <c r="M7" s="177"/>
      <c r="N7" s="178"/>
      <c r="O7" s="49"/>
    </row>
    <row r="8" spans="1:15" s="51" customFormat="1" ht="27.75" customHeight="1" x14ac:dyDescent="0.2">
      <c r="A8" s="49"/>
      <c r="B8" s="119" t="s">
        <v>13</v>
      </c>
      <c r="C8" s="229" t="s">
        <v>235</v>
      </c>
      <c r="D8" s="229"/>
      <c r="E8" s="224">
        <v>4</v>
      </c>
      <c r="F8" s="224"/>
      <c r="G8" s="224">
        <v>4</v>
      </c>
      <c r="H8" s="224"/>
      <c r="I8" s="224">
        <v>4</v>
      </c>
      <c r="J8" s="224"/>
      <c r="K8" s="224">
        <v>4</v>
      </c>
      <c r="L8" s="224"/>
      <c r="M8" s="177"/>
      <c r="N8" s="178"/>
      <c r="O8" s="49"/>
    </row>
    <row r="9" spans="1:15" s="51" customFormat="1" ht="25.5" hidden="1" customHeight="1" x14ac:dyDescent="0.2">
      <c r="A9" s="142"/>
      <c r="B9" s="92"/>
      <c r="C9" s="92"/>
      <c r="D9" s="92"/>
      <c r="E9" s="92"/>
      <c r="F9" s="92"/>
      <c r="G9" s="92"/>
      <c r="H9" s="92"/>
      <c r="I9" s="92"/>
      <c r="J9" s="92"/>
      <c r="K9" s="92"/>
      <c r="L9" s="92"/>
      <c r="M9" s="92"/>
      <c r="N9" s="92"/>
      <c r="O9" s="49"/>
    </row>
    <row r="10" spans="1:15" s="51" customFormat="1" ht="25.5" hidden="1" customHeight="1" x14ac:dyDescent="0.2">
      <c r="A10" s="142"/>
      <c r="B10" s="93"/>
      <c r="C10" s="93"/>
      <c r="D10" s="93"/>
      <c r="E10" s="93"/>
      <c r="F10" s="93"/>
      <c r="G10" s="93"/>
      <c r="H10" s="93"/>
      <c r="I10" s="93"/>
      <c r="J10" s="93"/>
      <c r="K10" s="93"/>
      <c r="L10" s="93"/>
      <c r="M10" s="93"/>
      <c r="N10" s="93"/>
      <c r="O10" s="49"/>
    </row>
    <row r="11" spans="1:15" s="51" customFormat="1" ht="25.5" hidden="1" customHeight="1" x14ac:dyDescent="0.2">
      <c r="A11" s="101"/>
      <c r="B11" s="93"/>
      <c r="C11" s="93"/>
      <c r="D11" s="93"/>
      <c r="E11" s="93"/>
      <c r="F11" s="93"/>
      <c r="G11" s="93"/>
      <c r="H11" s="93"/>
      <c r="I11" s="93"/>
      <c r="J11" s="93"/>
      <c r="K11" s="93"/>
      <c r="L11" s="93"/>
      <c r="M11" s="93"/>
      <c r="N11" s="93"/>
      <c r="O11" s="49"/>
    </row>
    <row r="12" spans="1:15" s="51" customFormat="1" ht="25.5" hidden="1" customHeight="1" x14ac:dyDescent="0.2">
      <c r="A12" s="49"/>
      <c r="B12" s="94"/>
      <c r="C12" s="94"/>
      <c r="D12" s="94"/>
      <c r="E12" s="94"/>
      <c r="F12" s="94"/>
      <c r="G12" s="94"/>
      <c r="H12" s="94"/>
      <c r="I12" s="94"/>
      <c r="J12" s="94"/>
      <c r="K12" s="94"/>
      <c r="L12" s="94"/>
      <c r="M12" s="94"/>
      <c r="N12" s="94"/>
      <c r="O12" s="49"/>
    </row>
    <row r="13" spans="1:1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
      <c r="A14" s="55">
        <v>1</v>
      </c>
      <c r="B14" s="55"/>
      <c r="C14" s="57"/>
      <c r="D14" s="57"/>
      <c r="E14" s="150">
        <f>[1]צנטרפוגות!$B2</f>
        <v>920</v>
      </c>
      <c r="F14" s="57"/>
      <c r="G14" s="170"/>
      <c r="H14" s="57"/>
      <c r="I14" s="152"/>
      <c r="J14" s="57"/>
      <c r="K14" s="153"/>
      <c r="L14" s="57"/>
      <c r="M14" s="132"/>
      <c r="N14" s="132"/>
      <c r="O14" s="46"/>
    </row>
    <row r="15" spans="1:15" x14ac:dyDescent="0.2">
      <c r="A15" s="55">
        <v>2</v>
      </c>
      <c r="B15" s="55"/>
      <c r="C15" s="57"/>
      <c r="D15" s="57"/>
      <c r="E15" s="150">
        <f>[1]צנטרפוגות!$B3</f>
        <v>897</v>
      </c>
      <c r="F15" s="57"/>
      <c r="G15" s="170"/>
      <c r="H15" s="57"/>
      <c r="I15" s="170"/>
      <c r="J15" s="57"/>
      <c r="K15" s="153"/>
      <c r="L15" s="57"/>
      <c r="M15" s="132"/>
      <c r="N15" s="132"/>
      <c r="O15" s="46"/>
    </row>
    <row r="16" spans="1:15" x14ac:dyDescent="0.2">
      <c r="A16" s="55">
        <v>3</v>
      </c>
      <c r="B16" s="55"/>
      <c r="C16" s="57"/>
      <c r="D16" s="57"/>
      <c r="E16" s="150">
        <f>[1]צנטרפוגות!$B4</f>
        <v>886</v>
      </c>
      <c r="F16" s="57"/>
      <c r="G16" s="170">
        <f>(0.024+0.023)/2</f>
        <v>2.35E-2</v>
      </c>
      <c r="H16" s="57"/>
      <c r="I16" s="154">
        <f>(0.754+0.756)/2</f>
        <v>0.755</v>
      </c>
      <c r="J16" s="57"/>
      <c r="K16" s="153">
        <f>100%-I16</f>
        <v>0.245</v>
      </c>
      <c r="L16" s="57"/>
      <c r="M16" s="132"/>
      <c r="N16" s="132"/>
      <c r="O16" s="46"/>
    </row>
    <row r="17" spans="1:15" x14ac:dyDescent="0.2">
      <c r="A17" s="55">
        <v>4</v>
      </c>
      <c r="B17" s="55"/>
      <c r="C17" s="57"/>
      <c r="D17" s="57"/>
      <c r="E17" s="150">
        <f>[1]צנטרפוגות!$B5</f>
        <v>1012</v>
      </c>
      <c r="F17" s="57"/>
      <c r="G17" s="170"/>
      <c r="H17" s="57"/>
      <c r="I17" s="154"/>
      <c r="J17" s="57"/>
      <c r="K17" s="153"/>
      <c r="L17" s="57"/>
      <c r="M17" s="132"/>
      <c r="N17" s="132"/>
      <c r="O17" s="46"/>
    </row>
    <row r="18" spans="1:15" x14ac:dyDescent="0.2">
      <c r="A18" s="55">
        <v>5</v>
      </c>
      <c r="B18" s="55"/>
      <c r="C18" s="57"/>
      <c r="D18" s="57"/>
      <c r="E18" s="150">
        <f>[1]צנטרפוגות!$B6</f>
        <v>279</v>
      </c>
      <c r="F18" s="57"/>
      <c r="G18" s="170"/>
      <c r="H18" s="57"/>
      <c r="I18" s="170"/>
      <c r="J18" s="57"/>
      <c r="K18" s="153"/>
      <c r="L18" s="57"/>
      <c r="M18" s="132"/>
      <c r="N18" s="132"/>
      <c r="O18" s="46"/>
    </row>
    <row r="19" spans="1:15" x14ac:dyDescent="0.2">
      <c r="A19" s="55">
        <v>6</v>
      </c>
      <c r="B19" s="55"/>
      <c r="C19" s="57"/>
      <c r="D19" s="57"/>
      <c r="E19" s="150">
        <f>[1]צנטרפוגות!$B7</f>
        <v>0</v>
      </c>
      <c r="F19" s="57"/>
      <c r="G19" s="170"/>
      <c r="H19" s="57"/>
      <c r="I19" s="170"/>
      <c r="J19" s="57"/>
      <c r="K19" s="153"/>
      <c r="L19" s="57"/>
      <c r="M19" s="132"/>
      <c r="N19" s="132"/>
      <c r="O19" s="46"/>
    </row>
    <row r="20" spans="1:15" x14ac:dyDescent="0.2">
      <c r="A20" s="55">
        <v>7</v>
      </c>
      <c r="B20" s="55"/>
      <c r="C20" s="57"/>
      <c r="D20" s="57"/>
      <c r="E20" s="150">
        <f>[1]צנטרפוגות!$B8</f>
        <v>861</v>
      </c>
      <c r="F20" s="57"/>
      <c r="G20" s="170"/>
      <c r="H20" s="57"/>
      <c r="I20" s="170"/>
      <c r="J20" s="57"/>
      <c r="K20" s="153"/>
      <c r="L20" s="57"/>
      <c r="M20" s="132"/>
      <c r="N20" s="132"/>
      <c r="O20" s="46"/>
    </row>
    <row r="21" spans="1:15" x14ac:dyDescent="0.2">
      <c r="A21" s="55">
        <v>8</v>
      </c>
      <c r="B21" s="55"/>
      <c r="C21" s="57"/>
      <c r="D21" s="57"/>
      <c r="E21" s="150">
        <f>[1]צנטרפוגות!$B9</f>
        <v>701</v>
      </c>
      <c r="F21" s="57"/>
      <c r="G21" s="170"/>
      <c r="H21" s="57"/>
      <c r="I21" s="154"/>
      <c r="J21" s="57"/>
      <c r="K21" s="153"/>
      <c r="L21" s="57"/>
      <c r="M21" s="132"/>
      <c r="N21" s="132"/>
      <c r="O21" s="46"/>
    </row>
    <row r="22" spans="1:15" x14ac:dyDescent="0.2">
      <c r="A22" s="55">
        <v>9</v>
      </c>
      <c r="B22" s="55"/>
      <c r="C22" s="57"/>
      <c r="D22" s="57"/>
      <c r="E22" s="150">
        <f>[1]צנטרפוגות!$B10</f>
        <v>696</v>
      </c>
      <c r="F22" s="57"/>
      <c r="G22" s="170"/>
      <c r="H22" s="57"/>
      <c r="I22" s="154"/>
      <c r="J22" s="57"/>
      <c r="K22" s="153"/>
      <c r="L22" s="57"/>
      <c r="M22" s="132"/>
      <c r="N22" s="132"/>
      <c r="O22" s="46"/>
    </row>
    <row r="23" spans="1:15" x14ac:dyDescent="0.2">
      <c r="A23" s="55">
        <v>10</v>
      </c>
      <c r="B23" s="55"/>
      <c r="C23" s="57"/>
      <c r="D23" s="57"/>
      <c r="E23" s="150">
        <f>[1]צנטרפוגות!$B11</f>
        <v>113</v>
      </c>
      <c r="F23" s="57"/>
      <c r="G23" s="170">
        <f>(0.021+0.022)/2</f>
        <v>2.1499999999999998E-2</v>
      </c>
      <c r="H23" s="57"/>
      <c r="I23" s="154">
        <f>(0.758+0.721)/2</f>
        <v>0.73950000000000005</v>
      </c>
      <c r="J23" s="57"/>
      <c r="K23" s="153">
        <f>100%-I23</f>
        <v>0.26049999999999995</v>
      </c>
      <c r="L23" s="57"/>
      <c r="M23" s="132"/>
      <c r="N23" s="132"/>
      <c r="O23" s="46"/>
    </row>
    <row r="24" spans="1:15" x14ac:dyDescent="0.2">
      <c r="A24" s="55">
        <v>11</v>
      </c>
      <c r="B24" s="55"/>
      <c r="C24" s="57"/>
      <c r="D24" s="57"/>
      <c r="E24" s="150">
        <f>[1]צנטרפוגות!$B12</f>
        <v>0</v>
      </c>
      <c r="F24" s="57"/>
      <c r="G24" s="170"/>
      <c r="H24" s="57"/>
      <c r="I24" s="154"/>
      <c r="J24" s="57"/>
      <c r="K24" s="153"/>
      <c r="L24" s="57"/>
      <c r="M24" s="132"/>
      <c r="N24" s="132"/>
      <c r="O24" s="46"/>
    </row>
    <row r="25" spans="1:15" x14ac:dyDescent="0.2">
      <c r="A25" s="55">
        <v>12</v>
      </c>
      <c r="B25" s="55"/>
      <c r="C25" s="57"/>
      <c r="D25" s="57"/>
      <c r="E25" s="150">
        <f>[1]צנטרפוגות!$B13</f>
        <v>0</v>
      </c>
      <c r="F25" s="57"/>
      <c r="G25" s="170"/>
      <c r="H25" s="57"/>
      <c r="I25" s="170"/>
      <c r="J25" s="57"/>
      <c r="K25" s="153"/>
      <c r="L25" s="57"/>
      <c r="M25" s="132"/>
      <c r="N25" s="132"/>
      <c r="O25" s="46"/>
    </row>
    <row r="26" spans="1:15" x14ac:dyDescent="0.2">
      <c r="A26" s="55">
        <v>13</v>
      </c>
      <c r="B26" s="55"/>
      <c r="C26" s="57"/>
      <c r="D26" s="57"/>
      <c r="E26" s="150">
        <f>[1]צנטרפוגות!$B14</f>
        <v>0</v>
      </c>
      <c r="F26" s="57"/>
      <c r="G26" s="170"/>
      <c r="H26" s="57"/>
      <c r="I26" s="170"/>
      <c r="J26" s="57"/>
      <c r="K26" s="153"/>
      <c r="L26" s="57"/>
      <c r="M26" s="132"/>
      <c r="N26" s="132"/>
      <c r="O26" s="46"/>
    </row>
    <row r="27" spans="1:15" x14ac:dyDescent="0.2">
      <c r="A27" s="55">
        <v>14</v>
      </c>
      <c r="B27" s="55"/>
      <c r="C27" s="57"/>
      <c r="D27" s="57"/>
      <c r="E27" s="150">
        <f>[1]צנטרפוגות!$B15</f>
        <v>0</v>
      </c>
      <c r="F27" s="57"/>
      <c r="G27" s="170"/>
      <c r="H27" s="57"/>
      <c r="I27" s="170"/>
      <c r="J27" s="57"/>
      <c r="K27" s="153"/>
      <c r="L27" s="57"/>
      <c r="M27" s="132"/>
      <c r="N27" s="132"/>
      <c r="O27" s="46"/>
    </row>
    <row r="28" spans="1:15" x14ac:dyDescent="0.2">
      <c r="A28" s="55">
        <v>15</v>
      </c>
      <c r="B28" s="55"/>
      <c r="C28" s="57"/>
      <c r="D28" s="57"/>
      <c r="E28" s="150">
        <f>[1]צנטרפוגות!$B16</f>
        <v>0</v>
      </c>
      <c r="F28" s="57"/>
      <c r="G28" s="170"/>
      <c r="H28" s="57"/>
      <c r="I28" s="154"/>
      <c r="J28" s="57"/>
      <c r="K28" s="153"/>
      <c r="L28" s="57"/>
      <c r="M28" s="132"/>
      <c r="N28" s="132"/>
      <c r="O28" s="46"/>
    </row>
    <row r="29" spans="1:15" x14ac:dyDescent="0.2">
      <c r="A29" s="55">
        <v>16</v>
      </c>
      <c r="B29" s="55"/>
      <c r="C29" s="57"/>
      <c r="D29" s="57"/>
      <c r="E29" s="150">
        <f>[1]צנטרפוגות!$B17</f>
        <v>0</v>
      </c>
      <c r="F29" s="57"/>
      <c r="G29" s="170"/>
      <c r="H29" s="57"/>
      <c r="I29" s="170"/>
      <c r="J29" s="57"/>
      <c r="K29" s="153"/>
      <c r="L29" s="57"/>
      <c r="M29" s="132"/>
      <c r="N29" s="132"/>
      <c r="O29" s="46"/>
    </row>
    <row r="30" spans="1:15" x14ac:dyDescent="0.2">
      <c r="A30" s="55">
        <v>17</v>
      </c>
      <c r="B30" s="55"/>
      <c r="C30" s="57"/>
      <c r="D30" s="57"/>
      <c r="E30" s="150">
        <f>[1]צנטרפוגות!$B18</f>
        <v>0</v>
      </c>
      <c r="F30" s="57"/>
      <c r="G30" s="170">
        <f>(0.023+0.023)/2</f>
        <v>2.3E-2</v>
      </c>
      <c r="H30" s="57"/>
      <c r="I30" s="170">
        <f>(0.733+0.729)/2</f>
        <v>0.73099999999999998</v>
      </c>
      <c r="J30" s="57"/>
      <c r="K30" s="153">
        <f>100%-I30</f>
        <v>0.26900000000000002</v>
      </c>
      <c r="L30" s="57"/>
      <c r="M30" s="132"/>
      <c r="N30" s="132"/>
      <c r="O30" s="46"/>
    </row>
    <row r="31" spans="1:15" x14ac:dyDescent="0.2">
      <c r="A31" s="55">
        <v>18</v>
      </c>
      <c r="B31" s="55"/>
      <c r="C31" s="57"/>
      <c r="D31" s="57"/>
      <c r="E31" s="150">
        <f>[1]צנטרפוגות!$B19</f>
        <v>0</v>
      </c>
      <c r="F31" s="57"/>
      <c r="G31" s="171"/>
      <c r="H31" s="57"/>
      <c r="I31" s="154"/>
      <c r="J31" s="57"/>
      <c r="K31" s="153"/>
      <c r="L31" s="57"/>
      <c r="M31" s="132"/>
      <c r="N31" s="132"/>
      <c r="O31" s="46"/>
    </row>
    <row r="32" spans="1:15" x14ac:dyDescent="0.2">
      <c r="A32" s="55">
        <v>19</v>
      </c>
      <c r="B32" s="55"/>
      <c r="C32" s="57"/>
      <c r="D32" s="57"/>
      <c r="E32" s="150">
        <f>[1]צנטרפוגות!$B20</f>
        <v>8</v>
      </c>
      <c r="F32" s="57"/>
      <c r="G32" s="171"/>
      <c r="H32" s="57"/>
      <c r="I32" s="170"/>
      <c r="J32" s="57"/>
      <c r="K32" s="153"/>
      <c r="L32" s="57"/>
      <c r="M32" s="132"/>
      <c r="N32" s="132"/>
      <c r="O32" s="46"/>
    </row>
    <row r="33" spans="1:15" x14ac:dyDescent="0.2">
      <c r="A33" s="55">
        <v>20</v>
      </c>
      <c r="B33" s="55"/>
      <c r="C33" s="57"/>
      <c r="D33" s="57"/>
      <c r="E33" s="150">
        <f>[1]צנטרפוגות!$B21</f>
        <v>0</v>
      </c>
      <c r="F33" s="57"/>
      <c r="G33" s="170"/>
      <c r="H33" s="57"/>
      <c r="I33" s="170"/>
      <c r="J33" s="57"/>
      <c r="K33" s="153"/>
      <c r="L33" s="57"/>
      <c r="M33" s="132"/>
      <c r="N33" s="132"/>
      <c r="O33" s="46"/>
    </row>
    <row r="34" spans="1:15" x14ac:dyDescent="0.2">
      <c r="A34" s="55">
        <v>21</v>
      </c>
      <c r="B34" s="55"/>
      <c r="C34" s="57"/>
      <c r="D34" s="57"/>
      <c r="E34" s="150">
        <f>[1]צנטרפוגות!$B22</f>
        <v>561</v>
      </c>
      <c r="F34" s="57"/>
      <c r="G34" s="170"/>
      <c r="H34" s="57"/>
      <c r="I34" s="170"/>
      <c r="J34" s="57"/>
      <c r="K34" s="153"/>
      <c r="L34" s="57"/>
      <c r="M34" s="132"/>
      <c r="N34" s="132"/>
      <c r="O34" s="46"/>
    </row>
    <row r="35" spans="1:15" x14ac:dyDescent="0.2">
      <c r="A35" s="55">
        <v>22</v>
      </c>
      <c r="B35" s="55"/>
      <c r="C35" s="57"/>
      <c r="D35" s="57"/>
      <c r="E35" s="150">
        <f>[1]צנטרפוגות!$B23</f>
        <v>680</v>
      </c>
      <c r="F35" s="57"/>
      <c r="G35" s="170"/>
      <c r="H35" s="57"/>
      <c r="I35" s="170"/>
      <c r="J35" s="57"/>
      <c r="K35" s="153"/>
      <c r="L35" s="57"/>
      <c r="M35" s="132"/>
      <c r="N35" s="132"/>
      <c r="O35" s="46"/>
    </row>
    <row r="36" spans="1:15" x14ac:dyDescent="0.2">
      <c r="A36" s="55">
        <v>23</v>
      </c>
      <c r="B36" s="55"/>
      <c r="C36" s="57"/>
      <c r="D36" s="57"/>
      <c r="E36" s="150">
        <f>[1]צנטרפוגות!$B24</f>
        <v>580</v>
      </c>
      <c r="F36" s="57"/>
      <c r="G36" s="170"/>
      <c r="H36" s="57"/>
      <c r="I36" s="154"/>
      <c r="J36" s="57"/>
      <c r="K36" s="153"/>
      <c r="L36" s="57"/>
      <c r="M36" s="132"/>
      <c r="N36" s="132"/>
      <c r="O36" s="46"/>
    </row>
    <row r="37" spans="1:15" x14ac:dyDescent="0.2">
      <c r="A37" s="55">
        <v>24</v>
      </c>
      <c r="B37" s="55"/>
      <c r="C37" s="57"/>
      <c r="D37" s="57"/>
      <c r="E37" s="150">
        <f>[1]צנטרפוגות!$B25</f>
        <v>708</v>
      </c>
      <c r="F37" s="57"/>
      <c r="G37" s="170">
        <f>(0.023+0.023+0.024)/3</f>
        <v>2.3333333333333334E-2</v>
      </c>
      <c r="H37" s="57"/>
      <c r="I37" s="170">
        <f>(0.731+0.723+0.708)/3</f>
        <v>0.72066666666666668</v>
      </c>
      <c r="J37" s="57"/>
      <c r="K37" s="153">
        <f>100%-I37</f>
        <v>0.27933333333333332</v>
      </c>
      <c r="L37" s="57"/>
      <c r="M37" s="132"/>
      <c r="N37" s="132"/>
      <c r="O37" s="46"/>
    </row>
    <row r="38" spans="1:15" x14ac:dyDescent="0.2">
      <c r="A38" s="55">
        <v>25</v>
      </c>
      <c r="B38" s="55"/>
      <c r="C38" s="57"/>
      <c r="D38" s="57"/>
      <c r="E38" s="150">
        <f>[1]צנטרפוגות!$B26</f>
        <v>579</v>
      </c>
      <c r="F38" s="57"/>
      <c r="G38" s="171"/>
      <c r="H38" s="57"/>
      <c r="I38" s="154"/>
      <c r="J38" s="57"/>
      <c r="K38" s="153"/>
      <c r="L38" s="57"/>
      <c r="M38" s="132"/>
      <c r="N38" s="132"/>
      <c r="O38" s="46"/>
    </row>
    <row r="39" spans="1:15" x14ac:dyDescent="0.2">
      <c r="A39" s="55">
        <v>26</v>
      </c>
      <c r="B39" s="55"/>
      <c r="C39" s="57"/>
      <c r="D39" s="57"/>
      <c r="E39" s="150">
        <f>[1]צנטרפוגות!$B27</f>
        <v>303</v>
      </c>
      <c r="F39" s="57"/>
      <c r="G39" s="170"/>
      <c r="H39" s="57"/>
      <c r="I39" s="170"/>
      <c r="J39" s="57"/>
      <c r="K39" s="153"/>
      <c r="L39" s="57"/>
      <c r="M39" s="132"/>
      <c r="N39" s="132"/>
      <c r="O39" s="46"/>
    </row>
    <row r="40" spans="1:15" x14ac:dyDescent="0.2">
      <c r="A40" s="55">
        <v>27</v>
      </c>
      <c r="B40" s="55"/>
      <c r="C40" s="57"/>
      <c r="D40" s="57"/>
      <c r="E40" s="150">
        <f>[1]צנטרפוגות!$B28</f>
        <v>0</v>
      </c>
      <c r="F40" s="57"/>
      <c r="G40" s="170"/>
      <c r="H40" s="57"/>
      <c r="I40" s="170"/>
      <c r="J40" s="57"/>
      <c r="K40" s="153"/>
      <c r="L40" s="57"/>
      <c r="M40" s="132"/>
      <c r="N40" s="132"/>
      <c r="O40" s="46"/>
    </row>
    <row r="41" spans="1:15" x14ac:dyDescent="0.2">
      <c r="A41" s="55">
        <v>28</v>
      </c>
      <c r="B41" s="55"/>
      <c r="C41" s="57"/>
      <c r="D41" s="57"/>
      <c r="E41" s="150">
        <f>[1]צנטרפוגות!$B29</f>
        <v>922</v>
      </c>
      <c r="F41" s="57"/>
      <c r="G41" s="170"/>
      <c r="H41" s="57"/>
      <c r="I41" s="170"/>
      <c r="J41" s="57"/>
      <c r="K41" s="153"/>
      <c r="L41" s="57"/>
      <c r="M41" s="132"/>
      <c r="N41" s="132"/>
      <c r="O41" s="46"/>
    </row>
    <row r="42" spans="1:15" x14ac:dyDescent="0.2">
      <c r="A42" s="55">
        <v>29</v>
      </c>
      <c r="B42" s="55"/>
      <c r="C42" s="57"/>
      <c r="D42" s="57"/>
      <c r="E42" s="150">
        <f>[1]צנטרפוגות!$B30</f>
        <v>737</v>
      </c>
      <c r="F42" s="57"/>
      <c r="G42" s="151"/>
      <c r="H42" s="57"/>
      <c r="I42" s="152"/>
      <c r="J42" s="57"/>
      <c r="K42" s="153"/>
      <c r="L42" s="57"/>
      <c r="M42" s="132"/>
      <c r="N42" s="132"/>
      <c r="O42" s="46"/>
    </row>
    <row r="43" spans="1:15" x14ac:dyDescent="0.2">
      <c r="A43" s="55">
        <v>30</v>
      </c>
      <c r="B43" s="55"/>
      <c r="C43" s="57"/>
      <c r="D43" s="57"/>
      <c r="E43" s="150">
        <f>[1]צנטרפוגות!$B31</f>
        <v>547</v>
      </c>
      <c r="F43" s="57"/>
      <c r="G43" s="151"/>
      <c r="H43" s="57"/>
      <c r="I43" s="154"/>
      <c r="J43" s="57"/>
      <c r="K43" s="153"/>
      <c r="L43" s="57"/>
      <c r="M43" s="132"/>
      <c r="N43" s="132"/>
      <c r="O43" s="46"/>
    </row>
    <row r="44" spans="1:15" x14ac:dyDescent="0.2">
      <c r="A44" s="55">
        <v>31</v>
      </c>
      <c r="B44" s="55"/>
      <c r="C44" s="57"/>
      <c r="D44" s="57"/>
      <c r="E44" s="150">
        <f>[1]צנטרפוגות!$B32</f>
        <v>597</v>
      </c>
      <c r="F44" s="155"/>
      <c r="G44" s="151">
        <f>(0.022+0.022+0.024)/3</f>
        <v>2.2666666666666668E-2</v>
      </c>
      <c r="H44" s="57"/>
      <c r="I44" s="170">
        <f>(0.681+0.723+0.721)/3</f>
        <v>0.70833333333333337</v>
      </c>
      <c r="J44" s="57"/>
      <c r="K44" s="153">
        <f>100%-I44</f>
        <v>0.29166666666666663</v>
      </c>
      <c r="L44" s="57"/>
      <c r="M44" s="132"/>
      <c r="N44" s="132"/>
      <c r="O44" s="46"/>
    </row>
    <row r="45" spans="1:15" x14ac:dyDescent="0.2">
      <c r="A45" s="61" t="s">
        <v>14</v>
      </c>
      <c r="B45" s="62"/>
      <c r="C45" s="62">
        <f>COUNT(C14:C44)</f>
        <v>0</v>
      </c>
      <c r="D45" s="62"/>
      <c r="E45" s="62">
        <f>COUNT(E14:E44)</f>
        <v>31</v>
      </c>
      <c r="F45" s="62"/>
      <c r="G45" s="62">
        <f>COUNT(G14:G44)</f>
        <v>5</v>
      </c>
      <c r="H45" s="62"/>
      <c r="I45" s="62">
        <f>COUNT(I14:I44)</f>
        <v>5</v>
      </c>
      <c r="J45" s="62"/>
      <c r="K45" s="62">
        <f>COUNT(K14:K44)</f>
        <v>5</v>
      </c>
      <c r="L45" s="62"/>
      <c r="M45" s="62">
        <f>COUNT(M14:M44)</f>
        <v>0</v>
      </c>
      <c r="N45" s="62"/>
      <c r="O45" s="46"/>
    </row>
    <row r="46" spans="1:15" x14ac:dyDescent="0.2">
      <c r="A46" s="61" t="s">
        <v>233</v>
      </c>
      <c r="B46" s="62"/>
      <c r="C46" s="62" t="e">
        <f>AVERAGE(C14:C44)</f>
        <v>#DIV/0!</v>
      </c>
      <c r="D46" s="62"/>
      <c r="E46" s="62">
        <f>AVERAGE(E14:E44)</f>
        <v>406.03225806451616</v>
      </c>
      <c r="F46" s="62"/>
      <c r="G46" s="62">
        <f>AVERAGE(G14:G44)</f>
        <v>2.2800000000000001E-2</v>
      </c>
      <c r="H46" s="62"/>
      <c r="I46" s="62">
        <f>AVERAGE(I14:I44)</f>
        <v>0.73089999999999999</v>
      </c>
      <c r="J46" s="62"/>
      <c r="K46" s="62">
        <f>AVERAGE(K14:K44)</f>
        <v>0.26910000000000001</v>
      </c>
      <c r="L46" s="62"/>
      <c r="M46" s="62" t="e">
        <f>AVERAGE(M14:M44)</f>
        <v>#DIV/0!</v>
      </c>
      <c r="N46" s="62"/>
      <c r="O46" s="46"/>
    </row>
    <row r="47" spans="1:15" x14ac:dyDescent="0.2">
      <c r="A47" s="61" t="s">
        <v>16</v>
      </c>
      <c r="B47" s="62"/>
      <c r="C47" s="62">
        <f>MAX(C14:C44)</f>
        <v>0</v>
      </c>
      <c r="D47" s="62"/>
      <c r="E47" s="62">
        <f>MAX(E14:E44)</f>
        <v>1012</v>
      </c>
      <c r="F47" s="62"/>
      <c r="G47" s="62">
        <f>MAX(G14:G44)</f>
        <v>2.35E-2</v>
      </c>
      <c r="H47" s="62"/>
      <c r="I47" s="62">
        <f>MAX(I14:I44)</f>
        <v>0.755</v>
      </c>
      <c r="J47" s="62"/>
      <c r="K47" s="62">
        <f>MAX(K14:K44)</f>
        <v>0.29166666666666663</v>
      </c>
      <c r="L47" s="62"/>
      <c r="M47" s="62">
        <f>MAX(M14:M44)</f>
        <v>0</v>
      </c>
      <c r="N47" s="62"/>
      <c r="O47" s="46"/>
    </row>
    <row r="48" spans="1:15" x14ac:dyDescent="0.2">
      <c r="A48" s="61" t="s">
        <v>15</v>
      </c>
      <c r="B48" s="62"/>
      <c r="C48" s="62">
        <f>MIN(C14:C44)</f>
        <v>0</v>
      </c>
      <c r="D48" s="62"/>
      <c r="E48" s="62">
        <f>MIN(E14:E44)</f>
        <v>0</v>
      </c>
      <c r="F48" s="62"/>
      <c r="G48" s="62">
        <f>MIN(G14:G44)</f>
        <v>2.1499999999999998E-2</v>
      </c>
      <c r="H48" s="62"/>
      <c r="I48" s="62">
        <f>MIN(I14:I44)</f>
        <v>0.70833333333333337</v>
      </c>
      <c r="J48" s="62"/>
      <c r="K48" s="62">
        <f>MIN(K14:K44)</f>
        <v>0.245</v>
      </c>
      <c r="L48" s="62"/>
      <c r="M48" s="62">
        <f>MIN(M14:M44)</f>
        <v>0</v>
      </c>
      <c r="N48" s="62"/>
      <c r="O48" s="46"/>
    </row>
    <row r="49" spans="1:15" x14ac:dyDescent="0.2">
      <c r="A49" s="46"/>
      <c r="B49" s="46"/>
      <c r="C49" s="46"/>
      <c r="D49" s="46"/>
      <c r="E49" s="46"/>
      <c r="F49" s="46"/>
      <c r="G49" s="46"/>
      <c r="H49" s="46"/>
      <c r="I49" s="46"/>
      <c r="J49" s="46"/>
      <c r="K49" s="46"/>
      <c r="L49" s="46"/>
      <c r="M49" s="46"/>
      <c r="N49" s="46"/>
      <c r="O49" s="46"/>
    </row>
    <row r="50" spans="1:15" x14ac:dyDescent="0.2">
      <c r="A50" s="46"/>
      <c r="B50" s="46"/>
      <c r="C50" s="46"/>
      <c r="D50" s="46"/>
      <c r="E50" s="46"/>
      <c r="F50" s="46"/>
      <c r="G50" s="46"/>
      <c r="H50" s="46"/>
      <c r="I50" s="46"/>
      <c r="J50" s="46"/>
      <c r="K50" s="46"/>
      <c r="L50" s="46"/>
      <c r="M50" s="46"/>
      <c r="N50" s="46"/>
      <c r="O50" s="46"/>
    </row>
  </sheetData>
  <sheetProtection password="81FA" sheet="1" selectLockedCells="1"/>
  <mergeCells count="30">
    <mergeCell ref="M8:N8"/>
    <mergeCell ref="M7:N7"/>
    <mergeCell ref="M5:N5"/>
    <mergeCell ref="M6:N6"/>
    <mergeCell ref="M4:N4"/>
    <mergeCell ref="I4:J4"/>
    <mergeCell ref="K4:L4"/>
    <mergeCell ref="I6:J6"/>
    <mergeCell ref="I7:J7"/>
    <mergeCell ref="K5:L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6 E46 G46 I46 K46 M46">
    <cfRule type="cellIs" dxfId="132" priority="2" stopIfTrue="1" operator="greaterThan">
      <formula>$C$5</formula>
    </cfRule>
  </conditionalFormatting>
  <conditionalFormatting sqref="C45:N45">
    <cfRule type="cellIs" dxfId="131"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A15" sqref="CA15"/>
    </sheetView>
  </sheetViews>
  <sheetFormatPr defaultRowHeight="12.75" x14ac:dyDescent="0.2"/>
  <cols>
    <col min="1" max="1" width="8" style="79" customWidth="1"/>
    <col min="2" max="2" width="11.140625" style="79" customWidth="1"/>
    <col min="3" max="3" width="9.7109375" style="79" customWidth="1"/>
    <col min="4" max="4" width="19.28515625" style="79" customWidth="1"/>
    <col min="5" max="5" width="9.7109375" style="79" customWidth="1"/>
    <col min="6" max="6" width="19.42578125" style="79" customWidth="1"/>
    <col min="7" max="7" width="9.7109375" style="79" customWidth="1"/>
    <col min="8" max="8" width="19.42578125" style="79" customWidth="1"/>
    <col min="9" max="9" width="9.7109375" style="79" customWidth="1"/>
    <col min="10" max="10" width="19.42578125" style="79" customWidth="1"/>
    <col min="11" max="11" width="9.7109375" style="79" customWidth="1"/>
    <col min="12" max="12" width="19.28515625" style="79" customWidth="1"/>
    <col min="13" max="13" width="9.7109375" style="79" customWidth="1"/>
    <col min="14" max="14" width="19.28515625" style="79" customWidth="1"/>
    <col min="15" max="15" width="9.7109375" style="79" customWidth="1"/>
    <col min="16" max="16" width="19.28515625" style="79" customWidth="1"/>
    <col min="17" max="17" width="9.7109375" style="79" hidden="1" customWidth="1"/>
    <col min="18" max="18" width="19.140625" style="79" hidden="1" customWidth="1"/>
    <col min="19" max="19" width="9.7109375" style="79" hidden="1" customWidth="1"/>
    <col min="20" max="20" width="19.28515625" style="79" hidden="1" customWidth="1"/>
    <col min="21" max="21" width="9.7109375" style="79" customWidth="1"/>
    <col min="22" max="22" width="19.140625" style="79" customWidth="1"/>
    <col min="23" max="23" width="9.7109375" style="79" customWidth="1"/>
    <col min="24" max="24" width="19.28515625" style="79" customWidth="1"/>
    <col min="25" max="25" width="9.7109375" style="79" customWidth="1"/>
    <col min="26" max="26" width="19.42578125" style="79" customWidth="1"/>
    <col min="27" max="27" width="9.7109375" style="79" customWidth="1"/>
    <col min="28" max="28" width="19.140625" style="79" customWidth="1"/>
    <col min="29" max="29" width="9.7109375" style="79" customWidth="1"/>
    <col min="30" max="30" width="19.28515625" style="79" customWidth="1"/>
    <col min="31" max="31" width="9.7109375" style="79" customWidth="1"/>
    <col min="32" max="32" width="19.140625" style="79" customWidth="1"/>
    <col min="33" max="33" width="9.7109375" style="79" customWidth="1"/>
    <col min="34" max="34" width="19.140625" style="79" customWidth="1"/>
    <col min="35" max="35" width="9.7109375" style="79" customWidth="1"/>
    <col min="36" max="36" width="19.28515625" style="79" customWidth="1"/>
    <col min="37" max="37" width="9.7109375" style="79" customWidth="1"/>
    <col min="38" max="38" width="19.28515625" style="79" customWidth="1"/>
    <col min="39" max="39" width="9.7109375" style="79" customWidth="1"/>
    <col min="40" max="40" width="19.28515625" style="79" customWidth="1"/>
    <col min="41" max="41" width="9.7109375" style="79" customWidth="1"/>
    <col min="42" max="42" width="19.28515625" style="79" customWidth="1"/>
    <col min="43" max="43" width="9.7109375" style="79" customWidth="1"/>
    <col min="44" max="44" width="29.140625" style="79" customWidth="1"/>
    <col min="45" max="45" width="9.7109375" style="79" customWidth="1"/>
    <col min="46" max="46" width="19.42578125" style="79" customWidth="1"/>
    <col min="47" max="47" width="9.7109375" style="79" customWidth="1"/>
    <col min="48" max="48" width="19.140625" style="79" customWidth="1"/>
    <col min="49" max="49" width="9.7109375" style="79" customWidth="1"/>
    <col min="50" max="50" width="19.28515625" style="79" customWidth="1"/>
    <col min="51" max="51" width="9.7109375" style="79" customWidth="1"/>
    <col min="52" max="52" width="19.42578125" style="79" customWidth="1"/>
    <col min="53" max="53" width="9.7109375" style="79" customWidth="1"/>
    <col min="54" max="54" width="19.28515625" style="79" customWidth="1"/>
    <col min="55" max="55" width="9.7109375" style="79" customWidth="1"/>
    <col min="56" max="56" width="19.28515625" style="79" customWidth="1"/>
    <col min="57" max="57" width="9.7109375" style="79" customWidth="1"/>
    <col min="58" max="58" width="19.28515625" style="79" customWidth="1"/>
    <col min="59" max="59" width="9.7109375" style="79" customWidth="1"/>
    <col min="60" max="60" width="19.28515625" style="79" customWidth="1"/>
    <col min="61" max="61" width="9.7109375" style="79" customWidth="1"/>
    <col min="62" max="62" width="19.28515625" style="79" customWidth="1"/>
    <col min="63" max="63" width="9.7109375" style="79" customWidth="1"/>
    <col min="64" max="64" width="19.42578125" style="79" customWidth="1"/>
    <col min="65" max="65" width="9.7109375" style="79" customWidth="1"/>
    <col min="66" max="66" width="19.140625" style="79" customWidth="1"/>
    <col min="67" max="67" width="9.7109375" style="79" customWidth="1"/>
    <col min="68" max="68" width="19.140625" style="79" customWidth="1"/>
    <col min="69" max="69" width="9.7109375" style="79" customWidth="1"/>
    <col min="70" max="70" width="19.28515625" style="79" customWidth="1"/>
    <col min="71" max="71" width="9.7109375" style="79" customWidth="1"/>
    <col min="72" max="72" width="19.140625" style="79" customWidth="1"/>
    <col min="73" max="73" width="9.7109375" style="79" customWidth="1"/>
    <col min="74" max="74" width="19.28515625" style="79" customWidth="1"/>
    <col min="75" max="75" width="9.7109375" style="79" customWidth="1"/>
    <col min="76" max="76" width="19.42578125" style="79" customWidth="1"/>
    <col min="77" max="77" width="9.7109375" style="79" customWidth="1"/>
    <col min="78" max="78" width="19.140625" style="79" customWidth="1"/>
    <col min="79" max="79" width="9.7109375" style="79" customWidth="1"/>
    <col min="80" max="80" width="19.28515625" style="79" customWidth="1"/>
    <col min="81" max="81" width="9.7109375" style="79" hidden="1" customWidth="1"/>
    <col min="82" max="82" width="18.5703125" style="79" hidden="1" customWidth="1"/>
    <col min="83" max="83" width="7.7109375" style="79" customWidth="1"/>
    <col min="84" max="16384" width="9.140625" style="79"/>
  </cols>
  <sheetData>
    <row r="1" spans="1:83" x14ac:dyDescent="0.2">
      <c r="A1" s="76" t="s">
        <v>160</v>
      </c>
      <c r="B1" s="77" t="s">
        <v>285</v>
      </c>
      <c r="C1" s="78" t="s">
        <v>157</v>
      </c>
      <c r="D1" s="78" t="str">
        <f>כללי!C8</f>
        <v>איילון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0.25" x14ac:dyDescent="0.2">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
      <c r="A4" s="143"/>
      <c r="B4" s="144" t="s">
        <v>161</v>
      </c>
      <c r="C4" s="230">
        <v>89</v>
      </c>
      <c r="D4" s="231"/>
      <c r="E4" s="230">
        <v>90</v>
      </c>
      <c r="F4" s="231"/>
      <c r="G4" s="230">
        <v>91</v>
      </c>
      <c r="H4" s="231"/>
      <c r="I4" s="230">
        <v>92</v>
      </c>
      <c r="J4" s="231"/>
      <c r="K4" s="230">
        <v>15</v>
      </c>
      <c r="L4" s="231"/>
      <c r="M4" s="230">
        <v>43</v>
      </c>
      <c r="N4" s="231"/>
      <c r="O4" s="230">
        <v>95</v>
      </c>
      <c r="P4" s="231"/>
      <c r="Q4" s="230">
        <v>96</v>
      </c>
      <c r="R4" s="231"/>
      <c r="S4" s="230">
        <v>97</v>
      </c>
      <c r="T4" s="231"/>
      <c r="U4" s="230">
        <v>38</v>
      </c>
      <c r="V4" s="231"/>
      <c r="W4" s="230">
        <v>33</v>
      </c>
      <c r="X4" s="231"/>
      <c r="Y4" s="230">
        <v>39</v>
      </c>
      <c r="Z4" s="231"/>
      <c r="AA4" s="230">
        <v>62</v>
      </c>
      <c r="AB4" s="231"/>
      <c r="AC4" s="230">
        <v>71</v>
      </c>
      <c r="AD4" s="231"/>
      <c r="AE4" s="230">
        <v>63</v>
      </c>
      <c r="AF4" s="231"/>
      <c r="AG4" s="230">
        <v>64</v>
      </c>
      <c r="AH4" s="231"/>
      <c r="AI4" s="230">
        <v>65</v>
      </c>
      <c r="AJ4" s="231"/>
      <c r="AK4" s="230">
        <v>66</v>
      </c>
      <c r="AL4" s="231"/>
      <c r="AM4" s="230">
        <v>67</v>
      </c>
      <c r="AN4" s="231"/>
      <c r="AO4" s="230">
        <v>68</v>
      </c>
      <c r="AP4" s="231"/>
      <c r="AQ4" s="230">
        <v>69</v>
      </c>
      <c r="AR4" s="231"/>
      <c r="AS4" s="230">
        <v>78</v>
      </c>
      <c r="AT4" s="231"/>
      <c r="AU4" s="230">
        <v>79</v>
      </c>
      <c r="AV4" s="231"/>
      <c r="AW4" s="230">
        <v>74</v>
      </c>
      <c r="AX4" s="231"/>
      <c r="AY4" s="230">
        <v>82</v>
      </c>
      <c r="AZ4" s="231"/>
      <c r="BA4" s="230">
        <v>72</v>
      </c>
      <c r="BB4" s="231"/>
      <c r="BC4" s="230">
        <v>76</v>
      </c>
      <c r="BD4" s="231"/>
      <c r="BE4" s="230">
        <v>83</v>
      </c>
      <c r="BF4" s="231"/>
      <c r="BG4" s="230">
        <v>73</v>
      </c>
      <c r="BH4" s="231"/>
      <c r="BI4" s="230">
        <v>80</v>
      </c>
      <c r="BJ4" s="231"/>
      <c r="BK4" s="230">
        <v>70</v>
      </c>
      <c r="BL4" s="231"/>
      <c r="BM4" s="230">
        <v>75</v>
      </c>
      <c r="BN4" s="231"/>
      <c r="BO4" s="230">
        <v>77</v>
      </c>
      <c r="BP4" s="231"/>
      <c r="BQ4" s="230">
        <v>59</v>
      </c>
      <c r="BR4" s="231"/>
      <c r="BS4" s="230">
        <v>60</v>
      </c>
      <c r="BT4" s="231"/>
      <c r="BU4" s="230">
        <v>84</v>
      </c>
      <c r="BV4" s="231"/>
      <c r="BW4" s="230">
        <v>55</v>
      </c>
      <c r="BX4" s="231"/>
      <c r="BY4" s="230">
        <v>56</v>
      </c>
      <c r="BZ4" s="231"/>
      <c r="CA4" s="230">
        <v>88</v>
      </c>
      <c r="CB4" s="231"/>
      <c r="CC4" s="230"/>
      <c r="CD4" s="231"/>
      <c r="CE4" s="111"/>
    </row>
    <row r="5" spans="1:83" s="82" customFormat="1" ht="23.25" customHeight="1" x14ac:dyDescent="0.2">
      <c r="A5" s="83"/>
      <c r="B5" s="122" t="s">
        <v>10</v>
      </c>
      <c r="C5" s="214" t="s">
        <v>19</v>
      </c>
      <c r="D5" s="215"/>
      <c r="E5" s="214" t="s">
        <v>20</v>
      </c>
      <c r="F5" s="215"/>
      <c r="G5" s="214" t="s">
        <v>21</v>
      </c>
      <c r="H5" s="215"/>
      <c r="I5" s="214" t="s">
        <v>22</v>
      </c>
      <c r="J5" s="215"/>
      <c r="K5" s="214" t="s">
        <v>1</v>
      </c>
      <c r="L5" s="215"/>
      <c r="M5" s="214" t="s">
        <v>81</v>
      </c>
      <c r="N5" s="215"/>
      <c r="O5" s="214" t="s">
        <v>96</v>
      </c>
      <c r="P5" s="215"/>
      <c r="Q5" s="214" t="s">
        <v>24</v>
      </c>
      <c r="R5" s="215"/>
      <c r="S5" s="214" t="s">
        <v>25</v>
      </c>
      <c r="T5" s="215"/>
      <c r="U5" s="214" t="s">
        <v>17</v>
      </c>
      <c r="V5" s="215"/>
      <c r="W5" s="214" t="s">
        <v>69</v>
      </c>
      <c r="X5" s="215"/>
      <c r="Y5" s="214" t="s">
        <v>67</v>
      </c>
      <c r="Z5" s="215"/>
      <c r="AA5" s="214" t="s">
        <v>254</v>
      </c>
      <c r="AB5" s="215"/>
      <c r="AC5" s="214" t="s">
        <v>48</v>
      </c>
      <c r="AD5" s="215"/>
      <c r="AE5" s="214" t="s">
        <v>63</v>
      </c>
      <c r="AF5" s="215"/>
      <c r="AG5" s="214" t="s">
        <v>41</v>
      </c>
      <c r="AH5" s="215"/>
      <c r="AI5" s="214" t="s">
        <v>42</v>
      </c>
      <c r="AJ5" s="215"/>
      <c r="AK5" s="214" t="s">
        <v>43</v>
      </c>
      <c r="AL5" s="215"/>
      <c r="AM5" s="214" t="s">
        <v>44</v>
      </c>
      <c r="AN5" s="215"/>
      <c r="AO5" s="214" t="s">
        <v>45</v>
      </c>
      <c r="AP5" s="215"/>
      <c r="AQ5" s="214" t="s">
        <v>46</v>
      </c>
      <c r="AR5" s="215"/>
      <c r="AS5" s="214" t="s">
        <v>79</v>
      </c>
      <c r="AT5" s="215"/>
      <c r="AU5" s="214" t="s">
        <v>53</v>
      </c>
      <c r="AV5" s="215"/>
      <c r="AW5" s="214" t="s">
        <v>51</v>
      </c>
      <c r="AX5" s="215"/>
      <c r="AY5" s="214" t="s">
        <v>56</v>
      </c>
      <c r="AZ5" s="215"/>
      <c r="BA5" s="214" t="s">
        <v>49</v>
      </c>
      <c r="BB5" s="215"/>
      <c r="BC5" s="214" t="s">
        <v>68</v>
      </c>
      <c r="BD5" s="215"/>
      <c r="BE5" s="214" t="s">
        <v>57</v>
      </c>
      <c r="BF5" s="215"/>
      <c r="BG5" s="214" t="s">
        <v>50</v>
      </c>
      <c r="BH5" s="215"/>
      <c r="BI5" s="214" t="s">
        <v>54</v>
      </c>
      <c r="BJ5" s="215"/>
      <c r="BK5" s="214" t="s">
        <v>47</v>
      </c>
      <c r="BL5" s="215"/>
      <c r="BM5" s="214" t="s">
        <v>80</v>
      </c>
      <c r="BN5" s="215"/>
      <c r="BO5" s="214" t="s">
        <v>52</v>
      </c>
      <c r="BP5" s="215"/>
      <c r="BQ5" s="214" t="s">
        <v>59</v>
      </c>
      <c r="BR5" s="215"/>
      <c r="BS5" s="214" t="s">
        <v>55</v>
      </c>
      <c r="BT5" s="215"/>
      <c r="BU5" s="214" t="s">
        <v>58</v>
      </c>
      <c r="BV5" s="215"/>
      <c r="BW5" s="214" t="s">
        <v>64</v>
      </c>
      <c r="BX5" s="215"/>
      <c r="BY5" s="214" t="s">
        <v>62</v>
      </c>
      <c r="BZ5" s="215"/>
      <c r="CA5" s="214" t="s">
        <v>65</v>
      </c>
      <c r="CB5" s="215"/>
      <c r="CC5" s="214" t="s">
        <v>162</v>
      </c>
      <c r="CD5" s="215"/>
      <c r="CE5" s="81"/>
    </row>
    <row r="6" spans="1:83" s="82" customFormat="1" ht="52.5" customHeight="1" x14ac:dyDescent="0.2">
      <c r="A6" s="83"/>
      <c r="B6" s="122" t="s">
        <v>11</v>
      </c>
      <c r="C6" s="214" t="s">
        <v>66</v>
      </c>
      <c r="D6" s="215"/>
      <c r="E6" s="214" t="s">
        <v>60</v>
      </c>
      <c r="F6" s="215"/>
      <c r="G6" s="214" t="s">
        <v>61</v>
      </c>
      <c r="H6" s="215"/>
      <c r="I6" s="214" t="s">
        <v>61</v>
      </c>
      <c r="J6" s="215"/>
      <c r="K6" s="214"/>
      <c r="L6" s="215"/>
      <c r="M6" s="177" t="s">
        <v>255</v>
      </c>
      <c r="N6" s="178"/>
      <c r="O6" s="177" t="s">
        <v>256</v>
      </c>
      <c r="P6" s="178"/>
      <c r="Q6" s="177" t="s">
        <v>257</v>
      </c>
      <c r="R6" s="178"/>
      <c r="S6" s="177" t="s">
        <v>258</v>
      </c>
      <c r="T6" s="178"/>
      <c r="U6" s="214" t="s">
        <v>26</v>
      </c>
      <c r="V6" s="215"/>
      <c r="W6" s="214" t="s">
        <v>26</v>
      </c>
      <c r="X6" s="215"/>
      <c r="Y6" s="214" t="s">
        <v>26</v>
      </c>
      <c r="Z6" s="215"/>
      <c r="AA6" s="214" t="s">
        <v>26</v>
      </c>
      <c r="AB6" s="215"/>
      <c r="AC6" s="214" t="s">
        <v>26</v>
      </c>
      <c r="AD6" s="215"/>
      <c r="AE6" s="214" t="s">
        <v>26</v>
      </c>
      <c r="AF6" s="215"/>
      <c r="AG6" s="214" t="s">
        <v>26</v>
      </c>
      <c r="AH6" s="215"/>
      <c r="AI6" s="214" t="s">
        <v>26</v>
      </c>
      <c r="AJ6" s="215"/>
      <c r="AK6" s="214" t="s">
        <v>26</v>
      </c>
      <c r="AL6" s="215"/>
      <c r="AM6" s="214" t="s">
        <v>26</v>
      </c>
      <c r="AN6" s="215"/>
      <c r="AO6" s="214" t="s">
        <v>26</v>
      </c>
      <c r="AP6" s="215"/>
      <c r="AQ6" s="214" t="s">
        <v>26</v>
      </c>
      <c r="AR6" s="215"/>
      <c r="AS6" s="214" t="s">
        <v>26</v>
      </c>
      <c r="AT6" s="215"/>
      <c r="AU6" s="214" t="s">
        <v>26</v>
      </c>
      <c r="AV6" s="215"/>
      <c r="AW6" s="214" t="s">
        <v>26</v>
      </c>
      <c r="AX6" s="215"/>
      <c r="AY6" s="214" t="s">
        <v>26</v>
      </c>
      <c r="AZ6" s="215"/>
      <c r="BA6" s="214" t="s">
        <v>26</v>
      </c>
      <c r="BB6" s="215"/>
      <c r="BC6" s="214" t="s">
        <v>26</v>
      </c>
      <c r="BD6" s="215"/>
      <c r="BE6" s="214" t="s">
        <v>26</v>
      </c>
      <c r="BF6" s="215"/>
      <c r="BG6" s="214" t="s">
        <v>26</v>
      </c>
      <c r="BH6" s="215"/>
      <c r="BI6" s="214" t="s">
        <v>26</v>
      </c>
      <c r="BJ6" s="215"/>
      <c r="BK6" s="214" t="s">
        <v>26</v>
      </c>
      <c r="BL6" s="215"/>
      <c r="BM6" s="214" t="s">
        <v>26</v>
      </c>
      <c r="BN6" s="215"/>
      <c r="BO6" s="214" t="s">
        <v>26</v>
      </c>
      <c r="BP6" s="215"/>
      <c r="BQ6" s="214" t="s">
        <v>26</v>
      </c>
      <c r="BR6" s="215"/>
      <c r="BS6" s="214" t="s">
        <v>26</v>
      </c>
      <c r="BT6" s="215"/>
      <c r="BU6" s="214" t="s">
        <v>26</v>
      </c>
      <c r="BV6" s="215"/>
      <c r="BW6" s="214" t="s">
        <v>26</v>
      </c>
      <c r="BX6" s="215"/>
      <c r="BY6" s="214" t="s">
        <v>26</v>
      </c>
      <c r="BZ6" s="215"/>
      <c r="CA6" s="214" t="s">
        <v>26</v>
      </c>
      <c r="CB6" s="215"/>
      <c r="CC6" s="214"/>
      <c r="CD6" s="215"/>
      <c r="CE6" s="81"/>
    </row>
    <row r="7" spans="1:83" s="82" customFormat="1" ht="18" customHeight="1" x14ac:dyDescent="0.2">
      <c r="A7" s="83"/>
      <c r="B7" s="126" t="s">
        <v>154</v>
      </c>
      <c r="C7" s="234"/>
      <c r="D7" s="235"/>
      <c r="E7" s="234"/>
      <c r="F7" s="235"/>
      <c r="G7" s="234"/>
      <c r="H7" s="235"/>
      <c r="I7" s="234"/>
      <c r="J7" s="235"/>
      <c r="K7" s="234"/>
      <c r="L7" s="235"/>
      <c r="M7" s="234">
        <v>1000</v>
      </c>
      <c r="N7" s="235"/>
      <c r="O7" s="234">
        <v>3</v>
      </c>
      <c r="P7" s="235"/>
      <c r="Q7" s="234">
        <v>1</v>
      </c>
      <c r="R7" s="235"/>
      <c r="S7" s="234">
        <v>1</v>
      </c>
      <c r="T7" s="235"/>
      <c r="U7" s="234"/>
      <c r="V7" s="235"/>
      <c r="W7" s="234"/>
      <c r="X7" s="235"/>
      <c r="Y7" s="234"/>
      <c r="Z7" s="235"/>
      <c r="AA7" s="234"/>
      <c r="AB7" s="235"/>
      <c r="AC7" s="234"/>
      <c r="AD7" s="235"/>
      <c r="AE7" s="234">
        <v>20</v>
      </c>
      <c r="AF7" s="235"/>
      <c r="AG7" s="234">
        <v>600</v>
      </c>
      <c r="AH7" s="235"/>
      <c r="AI7" s="234">
        <v>90</v>
      </c>
      <c r="AJ7" s="235"/>
      <c r="AK7" s="234">
        <v>200</v>
      </c>
      <c r="AL7" s="235"/>
      <c r="AM7" s="234">
        <v>2500</v>
      </c>
      <c r="AN7" s="235"/>
      <c r="AO7" s="234">
        <v>5</v>
      </c>
      <c r="AP7" s="235"/>
      <c r="AQ7" s="234">
        <v>400</v>
      </c>
      <c r="AR7" s="235"/>
      <c r="AS7" s="234"/>
      <c r="AT7" s="235"/>
      <c r="AU7" s="234"/>
      <c r="AV7" s="235"/>
      <c r="AW7" s="234"/>
      <c r="AX7" s="235"/>
      <c r="AY7" s="234"/>
      <c r="AZ7" s="235"/>
      <c r="BA7" s="234"/>
      <c r="BB7" s="235"/>
      <c r="BC7" s="234"/>
      <c r="BD7" s="235"/>
      <c r="BE7" s="234"/>
      <c r="BF7" s="235"/>
      <c r="BG7" s="234"/>
      <c r="BH7" s="235"/>
      <c r="BI7" s="234"/>
      <c r="BJ7" s="235"/>
      <c r="BK7" s="234"/>
      <c r="BL7" s="235"/>
      <c r="BM7" s="234"/>
      <c r="BN7" s="235"/>
      <c r="BO7" s="234"/>
      <c r="BP7" s="235"/>
      <c r="BQ7" s="234"/>
      <c r="BR7" s="235"/>
      <c r="BS7" s="234"/>
      <c r="BT7" s="235"/>
      <c r="BU7" s="234"/>
      <c r="BV7" s="235"/>
      <c r="BW7" s="234"/>
      <c r="BX7" s="235"/>
      <c r="BY7" s="234"/>
      <c r="BZ7" s="235"/>
      <c r="CA7" s="234"/>
      <c r="CB7" s="235"/>
      <c r="CC7" s="234"/>
      <c r="CD7" s="235"/>
      <c r="CE7" s="81"/>
    </row>
    <row r="8" spans="1:83" s="82" customFormat="1" ht="16.5" customHeight="1" x14ac:dyDescent="0.2">
      <c r="A8" s="83"/>
      <c r="B8" s="122" t="s">
        <v>12</v>
      </c>
      <c r="C8" s="214" t="s">
        <v>210</v>
      </c>
      <c r="D8" s="215"/>
      <c r="E8" s="232" t="s">
        <v>214</v>
      </c>
      <c r="F8" s="233"/>
      <c r="G8" s="232" t="s">
        <v>214</v>
      </c>
      <c r="H8" s="233"/>
      <c r="I8" s="232" t="s">
        <v>214</v>
      </c>
      <c r="J8" s="233"/>
      <c r="K8" s="214"/>
      <c r="L8" s="215"/>
      <c r="M8" s="232" t="s">
        <v>213</v>
      </c>
      <c r="N8" s="233"/>
      <c r="O8" s="232" t="s">
        <v>213</v>
      </c>
      <c r="P8" s="233"/>
      <c r="Q8" s="232" t="s">
        <v>204</v>
      </c>
      <c r="R8" s="233"/>
      <c r="S8" s="232" t="s">
        <v>204</v>
      </c>
      <c r="T8" s="233"/>
      <c r="U8" s="232" t="s">
        <v>223</v>
      </c>
      <c r="V8" s="233"/>
      <c r="W8" s="232" t="s">
        <v>223</v>
      </c>
      <c r="X8" s="233"/>
      <c r="Y8" s="232" t="s">
        <v>223</v>
      </c>
      <c r="Z8" s="233"/>
      <c r="AA8" s="232" t="s">
        <v>223</v>
      </c>
      <c r="AB8" s="233"/>
      <c r="AC8" s="232" t="s">
        <v>223</v>
      </c>
      <c r="AD8" s="233"/>
      <c r="AE8" s="232" t="s">
        <v>223</v>
      </c>
      <c r="AF8" s="233"/>
      <c r="AG8" s="232" t="s">
        <v>223</v>
      </c>
      <c r="AH8" s="233"/>
      <c r="AI8" s="232" t="s">
        <v>223</v>
      </c>
      <c r="AJ8" s="233"/>
      <c r="AK8" s="232" t="s">
        <v>223</v>
      </c>
      <c r="AL8" s="233"/>
      <c r="AM8" s="232" t="s">
        <v>223</v>
      </c>
      <c r="AN8" s="233"/>
      <c r="AO8" s="232" t="s">
        <v>223</v>
      </c>
      <c r="AP8" s="233"/>
      <c r="AQ8" s="232" t="s">
        <v>223</v>
      </c>
      <c r="AR8" s="233"/>
      <c r="AS8" s="232" t="s">
        <v>223</v>
      </c>
      <c r="AT8" s="233"/>
      <c r="AU8" s="232" t="s">
        <v>223</v>
      </c>
      <c r="AV8" s="233"/>
      <c r="AW8" s="232" t="s">
        <v>223</v>
      </c>
      <c r="AX8" s="233"/>
      <c r="AY8" s="232" t="s">
        <v>223</v>
      </c>
      <c r="AZ8" s="233"/>
      <c r="BA8" s="232" t="s">
        <v>223</v>
      </c>
      <c r="BB8" s="233"/>
      <c r="BC8" s="232" t="s">
        <v>223</v>
      </c>
      <c r="BD8" s="233"/>
      <c r="BE8" s="232" t="s">
        <v>223</v>
      </c>
      <c r="BF8" s="233"/>
      <c r="BG8" s="232" t="s">
        <v>223</v>
      </c>
      <c r="BH8" s="233"/>
      <c r="BI8" s="232" t="s">
        <v>223</v>
      </c>
      <c r="BJ8" s="233"/>
      <c r="BK8" s="232" t="s">
        <v>223</v>
      </c>
      <c r="BL8" s="233"/>
      <c r="BM8" s="232" t="s">
        <v>223</v>
      </c>
      <c r="BN8" s="233"/>
      <c r="BO8" s="232" t="s">
        <v>223</v>
      </c>
      <c r="BP8" s="233"/>
      <c r="BQ8" s="232" t="s">
        <v>223</v>
      </c>
      <c r="BR8" s="233"/>
      <c r="BS8" s="232" t="s">
        <v>223</v>
      </c>
      <c r="BT8" s="233"/>
      <c r="BU8" s="232" t="s">
        <v>223</v>
      </c>
      <c r="BV8" s="233"/>
      <c r="BW8" s="232" t="s">
        <v>223</v>
      </c>
      <c r="BX8" s="233"/>
      <c r="BY8" s="232" t="s">
        <v>223</v>
      </c>
      <c r="BZ8" s="233"/>
      <c r="CA8" s="232" t="s">
        <v>223</v>
      </c>
      <c r="CB8" s="233"/>
      <c r="CC8" s="214"/>
      <c r="CD8" s="215"/>
      <c r="CE8" s="81"/>
    </row>
    <row r="9" spans="1:83" s="82" customFormat="1" ht="24" customHeight="1" x14ac:dyDescent="0.2">
      <c r="A9" s="119"/>
      <c r="B9" s="125" t="s">
        <v>13</v>
      </c>
      <c r="C9" s="214">
        <v>30</v>
      </c>
      <c r="D9" s="215"/>
      <c r="E9" s="214">
        <v>4</v>
      </c>
      <c r="F9" s="215"/>
      <c r="G9" s="214">
        <v>4</v>
      </c>
      <c r="H9" s="215"/>
      <c r="I9" s="214">
        <v>4</v>
      </c>
      <c r="J9" s="215"/>
      <c r="K9" s="214"/>
      <c r="L9" s="215"/>
      <c r="M9" s="214">
        <v>1</v>
      </c>
      <c r="N9" s="215"/>
      <c r="O9" s="214">
        <v>1</v>
      </c>
      <c r="P9" s="215"/>
      <c r="Q9" s="214"/>
      <c r="R9" s="215"/>
      <c r="S9" s="214"/>
      <c r="T9" s="215"/>
      <c r="U9" s="214">
        <v>1</v>
      </c>
      <c r="V9" s="215"/>
      <c r="W9" s="214">
        <v>1</v>
      </c>
      <c r="X9" s="215"/>
      <c r="Y9" s="214">
        <v>1</v>
      </c>
      <c r="Z9" s="215"/>
      <c r="AA9" s="214">
        <v>1</v>
      </c>
      <c r="AB9" s="215"/>
      <c r="AC9" s="214">
        <v>1</v>
      </c>
      <c r="AD9" s="215"/>
      <c r="AE9" s="214">
        <v>1</v>
      </c>
      <c r="AF9" s="215"/>
      <c r="AG9" s="214">
        <v>1</v>
      </c>
      <c r="AH9" s="215"/>
      <c r="AI9" s="214">
        <v>1</v>
      </c>
      <c r="AJ9" s="215"/>
      <c r="AK9" s="214">
        <v>1</v>
      </c>
      <c r="AL9" s="215"/>
      <c r="AM9" s="214">
        <v>1</v>
      </c>
      <c r="AN9" s="215"/>
      <c r="AO9" s="214">
        <v>1</v>
      </c>
      <c r="AP9" s="215"/>
      <c r="AQ9" s="214">
        <v>1</v>
      </c>
      <c r="AR9" s="215"/>
      <c r="AS9" s="214">
        <v>1</v>
      </c>
      <c r="AT9" s="215"/>
      <c r="AU9" s="214">
        <v>1</v>
      </c>
      <c r="AV9" s="215"/>
      <c r="AW9" s="214">
        <v>1</v>
      </c>
      <c r="AX9" s="215"/>
      <c r="AY9" s="214">
        <v>1</v>
      </c>
      <c r="AZ9" s="215"/>
      <c r="BA9" s="214">
        <v>1</v>
      </c>
      <c r="BB9" s="215"/>
      <c r="BC9" s="214">
        <v>1</v>
      </c>
      <c r="BD9" s="215"/>
      <c r="BE9" s="214">
        <v>1</v>
      </c>
      <c r="BF9" s="215"/>
      <c r="BG9" s="214">
        <v>1</v>
      </c>
      <c r="BH9" s="215"/>
      <c r="BI9" s="214">
        <v>1</v>
      </c>
      <c r="BJ9" s="215"/>
      <c r="BK9" s="214">
        <v>1</v>
      </c>
      <c r="BL9" s="215"/>
      <c r="BM9" s="214">
        <v>1</v>
      </c>
      <c r="BN9" s="215"/>
      <c r="BO9" s="214">
        <v>1</v>
      </c>
      <c r="BP9" s="215"/>
      <c r="BQ9" s="214">
        <v>1</v>
      </c>
      <c r="BR9" s="215"/>
      <c r="BS9" s="214">
        <v>1</v>
      </c>
      <c r="BT9" s="215"/>
      <c r="BU9" s="214">
        <v>1</v>
      </c>
      <c r="BV9" s="215"/>
      <c r="BW9" s="214">
        <v>1</v>
      </c>
      <c r="BX9" s="215"/>
      <c r="BY9" s="214">
        <v>1</v>
      </c>
      <c r="BZ9" s="215"/>
      <c r="CA9" s="214">
        <v>1</v>
      </c>
      <c r="CB9" s="215"/>
      <c r="CC9" s="214"/>
      <c r="CD9" s="215"/>
      <c r="CE9" s="81"/>
    </row>
    <row r="10" spans="1:83" s="82" customFormat="1" ht="12" hidden="1" customHeight="1" thickBot="1" x14ac:dyDescent="0.25">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25">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25">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
      <c r="A14" s="87">
        <v>1</v>
      </c>
      <c r="B14" s="87"/>
      <c r="C14" s="156">
        <f>[1]צנטרפוגות!$I2</f>
        <v>113.3837837837838</v>
      </c>
      <c r="D14" s="157"/>
      <c r="E14" s="151"/>
      <c r="F14" s="88"/>
      <c r="G14" s="151"/>
      <c r="H14" s="88"/>
      <c r="I14" s="149"/>
      <c r="J14" s="88"/>
      <c r="K14" s="88"/>
      <c r="L14" s="88"/>
      <c r="M14" s="88"/>
      <c r="N14" s="88"/>
      <c r="O14" s="88"/>
      <c r="P14" s="88"/>
      <c r="Q14" s="88"/>
      <c r="R14" s="88"/>
      <c r="S14" s="88"/>
      <c r="T14" s="88"/>
      <c r="U14" s="88"/>
      <c r="V14" s="56"/>
      <c r="W14" s="88"/>
      <c r="X14" s="56"/>
      <c r="Y14" s="88"/>
      <c r="Z14" s="56"/>
      <c r="AA14" s="88"/>
      <c r="AB14" s="56"/>
      <c r="AC14" s="88"/>
      <c r="AD14" s="56"/>
      <c r="AE14" s="88"/>
      <c r="AF14" s="56"/>
      <c r="AG14" s="88"/>
      <c r="AH14" s="56"/>
      <c r="AI14" s="88"/>
      <c r="AJ14" s="56"/>
      <c r="AK14" s="88"/>
      <c r="AL14" s="56"/>
      <c r="AM14" s="88"/>
      <c r="AN14" s="56"/>
      <c r="AO14" s="88"/>
      <c r="AP14" s="56"/>
      <c r="AQ14" s="88"/>
      <c r="AR14" s="56"/>
      <c r="AS14" s="88"/>
      <c r="AT14" s="56"/>
      <c r="AU14" s="56"/>
      <c r="AV14" s="56"/>
      <c r="AW14" s="88"/>
      <c r="AX14" s="56"/>
      <c r="AY14" s="88"/>
      <c r="AZ14" s="56"/>
      <c r="BA14" s="88"/>
      <c r="BB14" s="56"/>
      <c r="BC14" s="88"/>
      <c r="BD14" s="56"/>
      <c r="BE14" s="88"/>
      <c r="BF14" s="56"/>
      <c r="BG14" s="88"/>
      <c r="BH14" s="56"/>
      <c r="BI14" s="158"/>
      <c r="BJ14" s="56"/>
      <c r="BK14" s="88"/>
      <c r="BL14" s="56"/>
      <c r="BM14" s="88"/>
      <c r="BN14" s="56"/>
      <c r="BO14" s="88"/>
      <c r="BP14" s="56"/>
      <c r="BQ14" s="88"/>
      <c r="BR14" s="56"/>
      <c r="BS14" s="88"/>
      <c r="BT14" s="56"/>
      <c r="BU14" s="88"/>
      <c r="BV14" s="56"/>
      <c r="BW14" s="88"/>
      <c r="BX14" s="56"/>
      <c r="BY14" s="88"/>
      <c r="BZ14" s="56"/>
      <c r="CA14" s="88"/>
      <c r="CB14" s="56"/>
      <c r="CC14" s="141"/>
      <c r="CD14" s="141"/>
      <c r="CE14" s="111"/>
    </row>
    <row r="15" spans="1:83" ht="12.75" customHeight="1" x14ac:dyDescent="0.2">
      <c r="A15" s="87">
        <v>2</v>
      </c>
      <c r="B15" s="87"/>
      <c r="C15" s="156">
        <f>[1]צנטרפוגות!$I3</f>
        <v>110.54918918918921</v>
      </c>
      <c r="D15" s="159"/>
      <c r="E15" s="175"/>
      <c r="F15" s="88"/>
      <c r="G15" s="175"/>
      <c r="H15" s="88"/>
      <c r="I15" s="149"/>
      <c r="J15" s="88"/>
      <c r="K15" s="88"/>
      <c r="L15" s="88"/>
      <c r="M15" s="161">
        <v>1195081.8999999999</v>
      </c>
      <c r="N15" s="88" t="s">
        <v>191</v>
      </c>
      <c r="O15" s="88" t="s">
        <v>293</v>
      </c>
      <c r="P15" s="88" t="s">
        <v>191</v>
      </c>
      <c r="Q15" s="88"/>
      <c r="R15" s="88"/>
      <c r="S15" s="88"/>
      <c r="T15" s="88"/>
      <c r="U15" s="160">
        <v>12547</v>
      </c>
      <c r="V15" s="56" t="s">
        <v>191</v>
      </c>
      <c r="W15" s="88"/>
      <c r="X15" s="56"/>
      <c r="Y15" s="161">
        <v>18863</v>
      </c>
      <c r="Z15" s="56" t="s">
        <v>191</v>
      </c>
      <c r="AA15" s="160">
        <v>1519</v>
      </c>
      <c r="AB15" s="56" t="s">
        <v>191</v>
      </c>
      <c r="AC15" s="88" t="s">
        <v>291</v>
      </c>
      <c r="AD15" s="56" t="s">
        <v>191</v>
      </c>
      <c r="AE15" s="88" t="s">
        <v>291</v>
      </c>
      <c r="AF15" s="56" t="s">
        <v>191</v>
      </c>
      <c r="AG15" s="88">
        <v>174</v>
      </c>
      <c r="AH15" s="56" t="s">
        <v>191</v>
      </c>
      <c r="AI15" s="88" t="s">
        <v>291</v>
      </c>
      <c r="AJ15" s="56" t="s">
        <v>191</v>
      </c>
      <c r="AK15" s="88" t="s">
        <v>291</v>
      </c>
      <c r="AL15" s="56" t="s">
        <v>191</v>
      </c>
      <c r="AM15" s="88">
        <v>886</v>
      </c>
      <c r="AN15" s="56" t="s">
        <v>191</v>
      </c>
      <c r="AO15" s="88"/>
      <c r="AP15" s="56" t="s">
        <v>191</v>
      </c>
      <c r="AQ15" s="88" t="s">
        <v>291</v>
      </c>
      <c r="AR15" s="56" t="s">
        <v>191</v>
      </c>
      <c r="AS15" s="88" t="s">
        <v>291</v>
      </c>
      <c r="AT15" s="158" t="s">
        <v>191</v>
      </c>
      <c r="AU15" s="176">
        <v>5541</v>
      </c>
      <c r="AV15" s="56" t="s">
        <v>191</v>
      </c>
      <c r="AW15" s="88" t="s">
        <v>291</v>
      </c>
      <c r="AX15" s="56" t="s">
        <v>191</v>
      </c>
      <c r="AY15" s="161">
        <v>5352</v>
      </c>
      <c r="AZ15" s="56" t="s">
        <v>191</v>
      </c>
      <c r="BA15" s="88" t="s">
        <v>291</v>
      </c>
      <c r="BB15" s="56" t="s">
        <v>191</v>
      </c>
      <c r="BC15" s="88" t="s">
        <v>291</v>
      </c>
      <c r="BD15" s="56" t="s">
        <v>191</v>
      </c>
      <c r="BE15" s="88" t="s">
        <v>291</v>
      </c>
      <c r="BF15" s="56" t="s">
        <v>191</v>
      </c>
      <c r="BG15" s="88" t="s">
        <v>291</v>
      </c>
      <c r="BH15" s="56" t="s">
        <v>191</v>
      </c>
      <c r="BI15" s="158" t="s">
        <v>291</v>
      </c>
      <c r="BJ15" s="56" t="s">
        <v>191</v>
      </c>
      <c r="BK15" s="88" t="s">
        <v>290</v>
      </c>
      <c r="BL15" s="56" t="s">
        <v>191</v>
      </c>
      <c r="BM15" s="88">
        <v>169</v>
      </c>
      <c r="BN15" s="56" t="s">
        <v>191</v>
      </c>
      <c r="BO15" s="88">
        <v>492</v>
      </c>
      <c r="BP15" s="56" t="s">
        <v>191</v>
      </c>
      <c r="BQ15" s="161">
        <v>27107</v>
      </c>
      <c r="BR15" s="56" t="s">
        <v>191</v>
      </c>
      <c r="BS15" s="161">
        <v>5409</v>
      </c>
      <c r="BT15" s="56" t="s">
        <v>191</v>
      </c>
      <c r="BU15" s="88">
        <v>208</v>
      </c>
      <c r="BV15" s="56" t="s">
        <v>191</v>
      </c>
      <c r="BW15" s="161">
        <v>1083</v>
      </c>
      <c r="BX15" s="56" t="s">
        <v>191</v>
      </c>
      <c r="BY15" s="88" t="s">
        <v>292</v>
      </c>
      <c r="BZ15" s="56" t="s">
        <v>191</v>
      </c>
      <c r="CA15" s="161">
        <v>8927</v>
      </c>
      <c r="CB15" s="56" t="s">
        <v>191</v>
      </c>
      <c r="CC15" s="141"/>
      <c r="CD15" s="141"/>
      <c r="CE15" s="145"/>
    </row>
    <row r="16" spans="1:83" ht="12.75" customHeight="1" x14ac:dyDescent="0.2">
      <c r="A16" s="87">
        <v>3</v>
      </c>
      <c r="B16" s="87"/>
      <c r="C16" s="156">
        <f>[1]צנטרפוגות!$I4</f>
        <v>109.19351351351352</v>
      </c>
      <c r="D16" s="159"/>
      <c r="E16" s="170">
        <f>(0.181+0.186)/2</f>
        <v>0.1835</v>
      </c>
      <c r="F16" s="88"/>
      <c r="G16" s="170">
        <f>(0.773+0.786)/2</f>
        <v>0.77950000000000008</v>
      </c>
      <c r="H16" s="88"/>
      <c r="I16" s="149">
        <f>100%-G16</f>
        <v>0.22049999999999992</v>
      </c>
      <c r="J16" s="88"/>
      <c r="K16" s="88"/>
      <c r="L16" s="88"/>
      <c r="M16" s="88"/>
      <c r="N16" s="88"/>
      <c r="O16" s="88"/>
      <c r="P16" s="88"/>
      <c r="Q16" s="88"/>
      <c r="R16" s="88"/>
      <c r="S16" s="88"/>
      <c r="T16" s="88"/>
      <c r="U16" s="88"/>
      <c r="V16" s="56"/>
      <c r="W16" s="88"/>
      <c r="X16" s="56"/>
      <c r="Y16" s="88"/>
      <c r="Z16" s="56"/>
      <c r="AA16" s="88"/>
      <c r="AB16" s="56"/>
      <c r="AC16" s="88"/>
      <c r="AD16" s="56"/>
      <c r="AE16" s="88"/>
      <c r="AF16" s="56"/>
      <c r="AG16" s="88"/>
      <c r="AH16" s="56"/>
      <c r="AI16" s="88"/>
      <c r="AJ16" s="56"/>
      <c r="AK16" s="88"/>
      <c r="AL16" s="56"/>
      <c r="AM16" s="88"/>
      <c r="AN16" s="56"/>
      <c r="AO16" s="88"/>
      <c r="AP16" s="56"/>
      <c r="AQ16" s="88"/>
      <c r="AR16" s="56"/>
      <c r="AS16" s="88"/>
      <c r="AT16" s="56"/>
      <c r="AU16" s="56"/>
      <c r="AV16" s="56"/>
      <c r="AW16" s="88"/>
      <c r="AX16" s="56"/>
      <c r="AY16" s="88"/>
      <c r="AZ16" s="56"/>
      <c r="BA16" s="88"/>
      <c r="BB16" s="56"/>
      <c r="BC16" s="88"/>
      <c r="BD16" s="56"/>
      <c r="BE16" s="88"/>
      <c r="BF16" s="56"/>
      <c r="BG16" s="88"/>
      <c r="BH16" s="56"/>
      <c r="BI16" s="158"/>
      <c r="BJ16" s="56"/>
      <c r="BK16" s="158"/>
      <c r="BL16" s="56"/>
      <c r="BM16" s="88"/>
      <c r="BN16" s="56"/>
      <c r="BO16" s="88"/>
      <c r="BP16" s="56"/>
      <c r="BQ16" s="88"/>
      <c r="BR16" s="56"/>
      <c r="BS16" s="88"/>
      <c r="BT16" s="56"/>
      <c r="BU16" s="88"/>
      <c r="BV16" s="56"/>
      <c r="BW16" s="88"/>
      <c r="BX16" s="56"/>
      <c r="BY16" s="88"/>
      <c r="BZ16" s="56"/>
      <c r="CA16" s="88"/>
      <c r="CB16" s="56"/>
      <c r="CC16" s="141"/>
      <c r="CD16" s="141"/>
      <c r="CE16" s="111"/>
    </row>
    <row r="17" spans="1:83" ht="12.75" customHeight="1" x14ac:dyDescent="0.2">
      <c r="A17" s="87">
        <v>4</v>
      </c>
      <c r="B17" s="87"/>
      <c r="C17" s="156">
        <f>[1]צנטרפוגות!$I5</f>
        <v>124.72216216216219</v>
      </c>
      <c r="D17" s="159"/>
      <c r="E17" s="154"/>
      <c r="F17" s="88"/>
      <c r="G17" s="154"/>
      <c r="H17" s="88"/>
      <c r="I17" s="149"/>
      <c r="J17" s="88"/>
      <c r="K17" s="88"/>
      <c r="L17" s="88"/>
      <c r="M17" s="88"/>
      <c r="N17" s="88"/>
      <c r="O17" s="88"/>
      <c r="P17" s="88"/>
      <c r="Q17" s="88"/>
      <c r="R17" s="88"/>
      <c r="S17" s="88"/>
      <c r="T17" s="88"/>
      <c r="U17" s="88"/>
      <c r="V17" s="56"/>
      <c r="W17" s="88"/>
      <c r="X17" s="56"/>
      <c r="Y17" s="88"/>
      <c r="Z17" s="56"/>
      <c r="AA17" s="88"/>
      <c r="AB17" s="56"/>
      <c r="AC17" s="88"/>
      <c r="AD17" s="56"/>
      <c r="AE17" s="88"/>
      <c r="AF17" s="56"/>
      <c r="AG17" s="88"/>
      <c r="AH17" s="56"/>
      <c r="AI17" s="88"/>
      <c r="AJ17" s="56"/>
      <c r="AK17" s="88"/>
      <c r="AL17" s="56"/>
      <c r="AM17" s="88"/>
      <c r="AN17" s="56"/>
      <c r="AO17" s="88"/>
      <c r="AP17" s="56"/>
      <c r="AQ17" s="88"/>
      <c r="AR17" s="56"/>
      <c r="AS17" s="88"/>
      <c r="AT17" s="56"/>
      <c r="AU17" s="56"/>
      <c r="AV17" s="56"/>
      <c r="AW17" s="88"/>
      <c r="AX17" s="56"/>
      <c r="AY17" s="88"/>
      <c r="AZ17" s="56"/>
      <c r="BA17" s="88"/>
      <c r="BB17" s="56"/>
      <c r="BC17" s="88"/>
      <c r="BD17" s="56"/>
      <c r="BE17" s="88"/>
      <c r="BF17" s="56"/>
      <c r="BG17" s="88"/>
      <c r="BH17" s="56"/>
      <c r="BI17" s="158"/>
      <c r="BJ17" s="56"/>
      <c r="BK17" s="88"/>
      <c r="BL17" s="56"/>
      <c r="BM17" s="88"/>
      <c r="BN17" s="56"/>
      <c r="BO17" s="88"/>
      <c r="BP17" s="56"/>
      <c r="BQ17" s="88"/>
      <c r="BR17" s="56"/>
      <c r="BS17" s="88"/>
      <c r="BT17" s="56"/>
      <c r="BU17" s="88"/>
      <c r="BV17" s="56"/>
      <c r="BW17" s="88"/>
      <c r="BX17" s="56"/>
      <c r="BY17" s="88"/>
      <c r="BZ17" s="56"/>
      <c r="CA17" s="88"/>
      <c r="CB17" s="56"/>
      <c r="CC17" s="141"/>
      <c r="CD17" s="141"/>
      <c r="CE17" s="111"/>
    </row>
    <row r="18" spans="1:83" ht="12.75" customHeight="1" x14ac:dyDescent="0.2">
      <c r="A18" s="87">
        <v>5</v>
      </c>
      <c r="B18" s="87"/>
      <c r="C18" s="156">
        <f>[1]צנטרפוגות!$I6</f>
        <v>34.384864864864866</v>
      </c>
      <c r="D18" s="159"/>
      <c r="E18" s="170"/>
      <c r="F18" s="88"/>
      <c r="G18" s="170"/>
      <c r="H18" s="88"/>
      <c r="I18" s="149"/>
      <c r="J18" s="88"/>
      <c r="K18" s="88"/>
      <c r="L18" s="88"/>
      <c r="M18" s="88"/>
      <c r="N18" s="88"/>
      <c r="O18" s="88"/>
      <c r="P18" s="88"/>
      <c r="Q18" s="88"/>
      <c r="R18" s="88"/>
      <c r="S18" s="88"/>
      <c r="T18" s="88"/>
      <c r="U18" s="88"/>
      <c r="V18" s="56"/>
      <c r="W18" s="88"/>
      <c r="X18" s="88"/>
      <c r="Y18" s="88"/>
      <c r="Z18" s="56"/>
      <c r="AA18" s="88"/>
      <c r="AB18" s="56"/>
      <c r="AC18" s="88"/>
      <c r="AD18" s="56"/>
      <c r="AE18" s="88"/>
      <c r="AF18" s="56"/>
      <c r="AG18" s="88"/>
      <c r="AH18" s="56"/>
      <c r="AI18" s="88"/>
      <c r="AJ18" s="56"/>
      <c r="AK18" s="88"/>
      <c r="AL18" s="56"/>
      <c r="AM18" s="56"/>
      <c r="AN18" s="56"/>
      <c r="AO18" s="88"/>
      <c r="AP18" s="56"/>
      <c r="AQ18" s="88"/>
      <c r="AR18" s="56"/>
      <c r="AS18" s="88"/>
      <c r="AT18" s="56"/>
      <c r="AU18" s="88"/>
      <c r="AV18" s="56"/>
      <c r="AW18" s="88"/>
      <c r="AX18" s="56"/>
      <c r="AY18" s="88"/>
      <c r="AZ18" s="56"/>
      <c r="BA18" s="88"/>
      <c r="BB18" s="56"/>
      <c r="BC18" s="88"/>
      <c r="BD18" s="56"/>
      <c r="BE18" s="88"/>
      <c r="BF18" s="56"/>
      <c r="BG18" s="88"/>
      <c r="BH18" s="56"/>
      <c r="BI18" s="88"/>
      <c r="BJ18" s="56"/>
      <c r="BK18" s="88"/>
      <c r="BL18" s="56"/>
      <c r="BM18" s="88"/>
      <c r="BN18" s="56"/>
      <c r="BO18" s="88"/>
      <c r="BP18" s="56"/>
      <c r="BQ18" s="88"/>
      <c r="BR18" s="56"/>
      <c r="BS18" s="88"/>
      <c r="BT18" s="56"/>
      <c r="BU18" s="88"/>
      <c r="BV18" s="56"/>
      <c r="BW18" s="88"/>
      <c r="BX18" s="56"/>
      <c r="BY18" s="88"/>
      <c r="BZ18" s="56"/>
      <c r="CA18" s="88"/>
      <c r="CB18" s="56"/>
      <c r="CC18" s="141"/>
      <c r="CD18" s="141"/>
      <c r="CE18" s="111"/>
    </row>
    <row r="19" spans="1:83" ht="12.75" customHeight="1" x14ac:dyDescent="0.2">
      <c r="A19" s="87">
        <v>6</v>
      </c>
      <c r="B19" s="87"/>
      <c r="C19" s="156">
        <f>[1]צנטרפוגות!$I7</f>
        <v>0</v>
      </c>
      <c r="D19" s="159"/>
      <c r="E19" s="170"/>
      <c r="F19" s="88"/>
      <c r="G19" s="170"/>
      <c r="H19" s="88"/>
      <c r="I19" s="149"/>
      <c r="J19" s="88"/>
      <c r="K19" s="88"/>
      <c r="L19" s="88"/>
      <c r="M19" s="88"/>
      <c r="N19" s="88"/>
      <c r="O19" s="88"/>
      <c r="P19" s="88"/>
      <c r="Q19" s="88"/>
      <c r="R19" s="88"/>
      <c r="S19" s="88"/>
      <c r="T19" s="88"/>
      <c r="U19" s="88"/>
      <c r="V19" s="56"/>
      <c r="W19" s="88"/>
      <c r="X19" s="56"/>
      <c r="Y19" s="88"/>
      <c r="Z19" s="56"/>
      <c r="AA19" s="88"/>
      <c r="AB19" s="56"/>
      <c r="AC19" s="88"/>
      <c r="AD19" s="56"/>
      <c r="AE19" s="88"/>
      <c r="AF19" s="56"/>
      <c r="AG19" s="88"/>
      <c r="AH19" s="56"/>
      <c r="AI19" s="88"/>
      <c r="AJ19" s="56"/>
      <c r="AK19" s="88"/>
      <c r="AL19" s="56"/>
      <c r="AM19" s="88"/>
      <c r="AN19" s="56"/>
      <c r="AO19" s="88"/>
      <c r="AP19" s="56"/>
      <c r="AQ19" s="88"/>
      <c r="AR19" s="56"/>
      <c r="AS19" s="88"/>
      <c r="AT19" s="56"/>
      <c r="AU19" s="56"/>
      <c r="AV19" s="56"/>
      <c r="AW19" s="88"/>
      <c r="AX19" s="56"/>
      <c r="AY19" s="88"/>
      <c r="AZ19" s="56"/>
      <c r="BA19" s="88"/>
      <c r="BB19" s="56"/>
      <c r="BC19" s="88"/>
      <c r="BD19" s="56"/>
      <c r="BE19" s="88"/>
      <c r="BF19" s="56"/>
      <c r="BG19" s="88"/>
      <c r="BH19" s="56"/>
      <c r="BI19" s="158"/>
      <c r="BJ19" s="56"/>
      <c r="BK19" s="88"/>
      <c r="BL19" s="56"/>
      <c r="BM19" s="88"/>
      <c r="BN19" s="56"/>
      <c r="BO19" s="88"/>
      <c r="BP19" s="56"/>
      <c r="BQ19" s="88"/>
      <c r="BR19" s="56"/>
      <c r="BS19" s="88"/>
      <c r="BT19" s="56"/>
      <c r="BU19" s="88"/>
      <c r="BV19" s="56"/>
      <c r="BW19" s="88"/>
      <c r="BX19" s="56"/>
      <c r="BY19" s="88"/>
      <c r="BZ19" s="56"/>
      <c r="CA19" s="88"/>
      <c r="CB19" s="56"/>
      <c r="CC19" s="141"/>
      <c r="CD19" s="141"/>
      <c r="CE19" s="111"/>
    </row>
    <row r="20" spans="1:83" ht="12.75" customHeight="1" x14ac:dyDescent="0.2">
      <c r="A20" s="87">
        <v>7</v>
      </c>
      <c r="B20" s="87"/>
      <c r="C20" s="156">
        <f>[1]צנטרפוגות!$I8</f>
        <v>106.11243243243244</v>
      </c>
      <c r="D20" s="159"/>
      <c r="E20" s="175"/>
      <c r="F20" s="88"/>
      <c r="G20" s="175"/>
      <c r="H20" s="88"/>
      <c r="I20" s="149"/>
      <c r="J20" s="88"/>
      <c r="K20" s="88"/>
      <c r="L20" s="88"/>
      <c r="M20" s="88"/>
      <c r="N20" s="88"/>
      <c r="O20" s="88"/>
      <c r="P20" s="88"/>
      <c r="Q20" s="88"/>
      <c r="R20" s="88"/>
      <c r="S20" s="88"/>
      <c r="T20" s="88"/>
      <c r="U20" s="88"/>
      <c r="V20" s="88"/>
      <c r="W20" s="88"/>
      <c r="X20" s="8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
      <c r="A21" s="87">
        <v>8</v>
      </c>
      <c r="B21" s="87"/>
      <c r="C21" s="156">
        <f>[1]צנטרפוגות!$I9</f>
        <v>86.39351351351354</v>
      </c>
      <c r="D21" s="159"/>
      <c r="E21" s="170"/>
      <c r="F21" s="88"/>
      <c r="G21" s="170"/>
      <c r="H21" s="88"/>
      <c r="I21" s="149"/>
      <c r="J21" s="88"/>
      <c r="K21" s="88"/>
      <c r="L21" s="88"/>
      <c r="M21" s="88"/>
      <c r="N21" s="88"/>
      <c r="O21" s="88"/>
      <c r="P21" s="88"/>
      <c r="Q21" s="88"/>
      <c r="R21" s="56"/>
      <c r="S21" s="88"/>
      <c r="T21" s="88"/>
      <c r="U21" s="88"/>
      <c r="V21" s="56"/>
      <c r="W21" s="88"/>
      <c r="X21" s="88"/>
      <c r="Y21" s="56"/>
      <c r="Z21" s="56"/>
      <c r="AA21" s="88"/>
      <c r="AB21" s="56"/>
      <c r="AC21" s="88"/>
      <c r="AD21" s="56"/>
      <c r="AE21" s="88"/>
      <c r="AF21" s="56"/>
      <c r="AG21" s="88"/>
      <c r="AH21" s="56"/>
      <c r="AI21" s="88"/>
      <c r="AJ21" s="56"/>
      <c r="AK21" s="88"/>
      <c r="AL21" s="56"/>
      <c r="AM21" s="88"/>
      <c r="AN21" s="56"/>
      <c r="AO21" s="88"/>
      <c r="AP21" s="56"/>
      <c r="AQ21" s="88"/>
      <c r="AR21" s="56"/>
      <c r="AS21" s="88"/>
      <c r="AT21" s="56"/>
      <c r="AU21" s="88"/>
      <c r="AV21" s="56"/>
      <c r="AW21" s="88"/>
      <c r="AX21" s="56"/>
      <c r="AY21" s="88"/>
      <c r="AZ21" s="56"/>
      <c r="BA21" s="88"/>
      <c r="BB21" s="56"/>
      <c r="BC21" s="88"/>
      <c r="BD21" s="56"/>
      <c r="BE21" s="88"/>
      <c r="BF21" s="56"/>
      <c r="BG21" s="88"/>
      <c r="BH21" s="56"/>
      <c r="BI21" s="88"/>
      <c r="BJ21" s="56"/>
      <c r="BK21" s="88"/>
      <c r="BL21" s="56"/>
      <c r="BM21" s="88"/>
      <c r="BN21" s="56"/>
      <c r="BO21" s="88"/>
      <c r="BP21" s="56"/>
      <c r="BQ21" s="88"/>
      <c r="BR21" s="56"/>
      <c r="BS21" s="88"/>
      <c r="BT21" s="56"/>
      <c r="BU21" s="88"/>
      <c r="BV21" s="56"/>
      <c r="BW21" s="88"/>
      <c r="BX21" s="56"/>
      <c r="BY21" s="88"/>
      <c r="BZ21" s="56"/>
      <c r="CA21" s="88"/>
      <c r="CB21" s="56"/>
      <c r="CC21" s="141"/>
      <c r="CD21" s="141"/>
      <c r="CE21" s="111"/>
    </row>
    <row r="22" spans="1:83" ht="12.75" customHeight="1" x14ac:dyDescent="0.2">
      <c r="A22" s="87">
        <v>9</v>
      </c>
      <c r="B22" s="87"/>
      <c r="C22" s="156">
        <f>[1]צנטרפוגות!$I10</f>
        <v>85.777297297297324</v>
      </c>
      <c r="D22" s="159"/>
      <c r="E22" s="168"/>
      <c r="F22" s="88"/>
      <c r="G22" s="170"/>
      <c r="H22" s="88"/>
      <c r="I22" s="149"/>
      <c r="J22" s="88"/>
      <c r="K22" s="88"/>
      <c r="L22" s="88"/>
      <c r="M22" s="88"/>
      <c r="N22" s="88"/>
      <c r="O22" s="88"/>
      <c r="P22" s="88"/>
      <c r="Q22" s="88"/>
      <c r="R22" s="88"/>
      <c r="S22" s="88"/>
      <c r="T22" s="88"/>
      <c r="U22" s="88"/>
      <c r="V22" s="56"/>
      <c r="W22" s="88"/>
      <c r="X22" s="56"/>
      <c r="Y22" s="88"/>
      <c r="Z22" s="56"/>
      <c r="AA22" s="88"/>
      <c r="AB22" s="56"/>
      <c r="AC22" s="88"/>
      <c r="AD22" s="56"/>
      <c r="AE22" s="88"/>
      <c r="AF22" s="56"/>
      <c r="AG22" s="88"/>
      <c r="AH22" s="56"/>
      <c r="AI22" s="88"/>
      <c r="AJ22" s="56"/>
      <c r="AK22" s="88"/>
      <c r="AL22" s="56"/>
      <c r="AM22" s="88"/>
      <c r="AN22" s="56"/>
      <c r="AO22" s="88"/>
      <c r="AP22" s="56"/>
      <c r="AQ22" s="88"/>
      <c r="AR22" s="56"/>
      <c r="AS22" s="88"/>
      <c r="AT22" s="56"/>
      <c r="AU22" s="88"/>
      <c r="AV22" s="56"/>
      <c r="AW22" s="88"/>
      <c r="AX22" s="56"/>
      <c r="AY22" s="88"/>
      <c r="AZ22" s="56"/>
      <c r="BA22" s="88"/>
      <c r="BB22" s="56"/>
      <c r="BC22" s="88"/>
      <c r="BD22" s="56"/>
      <c r="BE22" s="88"/>
      <c r="BF22" s="56"/>
      <c r="BG22" s="88"/>
      <c r="BH22" s="56"/>
      <c r="BI22" s="88"/>
      <c r="BJ22" s="56"/>
      <c r="BK22" s="88"/>
      <c r="BL22" s="56"/>
      <c r="BM22" s="88"/>
      <c r="BN22" s="56"/>
      <c r="BO22" s="88"/>
      <c r="BP22" s="56"/>
      <c r="BQ22" s="88"/>
      <c r="BR22" s="56"/>
      <c r="BS22" s="88"/>
      <c r="BT22" s="56"/>
      <c r="BU22" s="88"/>
      <c r="BV22" s="56"/>
      <c r="BW22" s="88"/>
      <c r="BX22" s="56"/>
      <c r="BY22" s="88"/>
      <c r="BZ22" s="56"/>
      <c r="CA22" s="88"/>
      <c r="CB22" s="56"/>
      <c r="CC22" s="141"/>
      <c r="CD22" s="141"/>
      <c r="CE22" s="111"/>
    </row>
    <row r="23" spans="1:83" ht="12.75" customHeight="1" x14ac:dyDescent="0.2">
      <c r="A23" s="87">
        <v>10</v>
      </c>
      <c r="B23" s="87"/>
      <c r="C23" s="156">
        <f>[1]צנטרפוגות!$I11</f>
        <v>13.926486486486489</v>
      </c>
      <c r="D23" s="159"/>
      <c r="E23" s="170"/>
      <c r="F23" s="88"/>
      <c r="G23" s="170"/>
      <c r="H23" s="88"/>
      <c r="I23" s="149"/>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
      <c r="A24" s="87">
        <v>11</v>
      </c>
      <c r="B24" s="87"/>
      <c r="C24" s="156">
        <f>[1]צנטרפוגות!$I12</f>
        <v>0</v>
      </c>
      <c r="D24" s="159"/>
      <c r="E24" s="170"/>
      <c r="F24" s="88"/>
      <c r="G24" s="170"/>
      <c r="H24" s="88"/>
      <c r="I24" s="149"/>
      <c r="J24" s="88"/>
      <c r="K24" s="88"/>
      <c r="L24" s="88"/>
      <c r="M24" s="88"/>
      <c r="N24" s="88"/>
      <c r="O24" s="88"/>
      <c r="P24" s="88"/>
      <c r="Q24" s="88"/>
      <c r="R24" s="88"/>
      <c r="S24" s="88"/>
      <c r="T24" s="88"/>
      <c r="U24" s="160"/>
      <c r="V24" s="56"/>
      <c r="W24" s="88"/>
      <c r="X24" s="56"/>
      <c r="Y24" s="160"/>
      <c r="Z24" s="56"/>
      <c r="AA24" s="160"/>
      <c r="AB24" s="56"/>
      <c r="AC24" s="88"/>
      <c r="AD24" s="56"/>
      <c r="AE24" s="88"/>
      <c r="AF24" s="56"/>
      <c r="AG24" s="88"/>
      <c r="AH24" s="56"/>
      <c r="AI24" s="88"/>
      <c r="AJ24" s="56"/>
      <c r="AK24" s="88"/>
      <c r="AL24" s="56"/>
      <c r="AM24" s="160"/>
      <c r="AN24" s="56"/>
      <c r="AO24" s="88"/>
      <c r="AP24" s="56"/>
      <c r="AQ24" s="88"/>
      <c r="AR24" s="56"/>
      <c r="AS24" s="88"/>
      <c r="AT24" s="56"/>
      <c r="AU24" s="161"/>
      <c r="AV24" s="56"/>
      <c r="AW24" s="88"/>
      <c r="AX24" s="56"/>
      <c r="AY24" s="161"/>
      <c r="AZ24" s="56"/>
      <c r="BA24" s="88"/>
      <c r="BB24" s="56"/>
      <c r="BC24" s="88"/>
      <c r="BD24" s="56"/>
      <c r="BE24" s="88"/>
      <c r="BF24" s="56"/>
      <c r="BG24" s="88"/>
      <c r="BH24" s="56"/>
      <c r="BI24" s="88"/>
      <c r="BJ24" s="56"/>
      <c r="BK24" s="88"/>
      <c r="BL24" s="56"/>
      <c r="BM24" s="88"/>
      <c r="BN24" s="56"/>
      <c r="BO24" s="88"/>
      <c r="BP24" s="56"/>
      <c r="BQ24" s="161"/>
      <c r="BR24" s="56"/>
      <c r="BS24" s="161"/>
      <c r="BT24" s="56"/>
      <c r="BU24" s="88"/>
      <c r="BV24" s="56"/>
      <c r="BW24" s="161"/>
      <c r="BX24" s="56"/>
      <c r="BY24" s="88"/>
      <c r="BZ24" s="56"/>
      <c r="CA24" s="161"/>
      <c r="CB24" s="56"/>
      <c r="CC24" s="141"/>
      <c r="CD24" s="141"/>
      <c r="CE24" s="111"/>
    </row>
    <row r="25" spans="1:83" ht="12.75" customHeight="1" x14ac:dyDescent="0.2">
      <c r="A25" s="87">
        <v>12</v>
      </c>
      <c r="B25" s="87"/>
      <c r="C25" s="156">
        <f>[1]צנטרפוגות!$I13</f>
        <v>0</v>
      </c>
      <c r="D25" s="159"/>
      <c r="E25" s="170"/>
      <c r="F25" s="88"/>
      <c r="G25" s="170"/>
      <c r="H25" s="88"/>
      <c r="I25" s="149"/>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160"/>
      <c r="BR25" s="88"/>
      <c r="BS25" s="160"/>
      <c r="BT25" s="88"/>
      <c r="BU25" s="88"/>
      <c r="BV25" s="88"/>
      <c r="BW25" s="161"/>
      <c r="BX25" s="88"/>
      <c r="BY25" s="88"/>
      <c r="BZ25" s="88"/>
      <c r="CA25" s="161"/>
      <c r="CB25" s="88"/>
      <c r="CC25" s="141"/>
      <c r="CD25" s="141"/>
      <c r="CE25" s="111"/>
    </row>
    <row r="26" spans="1:83" ht="12.75" customHeight="1" x14ac:dyDescent="0.2">
      <c r="A26" s="87">
        <v>13</v>
      </c>
      <c r="B26" s="87"/>
      <c r="C26" s="156">
        <f>[1]צנטרפוגות!$I14</f>
        <v>0</v>
      </c>
      <c r="D26" s="159"/>
      <c r="E26" s="170"/>
      <c r="F26" s="88"/>
      <c r="G26" s="170"/>
      <c r="H26" s="88"/>
      <c r="I26" s="149"/>
      <c r="J26" s="88"/>
      <c r="K26" s="88"/>
      <c r="L26" s="88"/>
      <c r="M26" s="161"/>
      <c r="N26" s="88"/>
      <c r="O26" s="88"/>
      <c r="P26" s="88"/>
      <c r="Q26" s="88"/>
      <c r="R26" s="88"/>
      <c r="S26" s="88"/>
      <c r="T26" s="88"/>
      <c r="U26" s="160"/>
      <c r="V26" s="88"/>
      <c r="W26" s="88"/>
      <c r="X26" s="88"/>
      <c r="Y26" s="160"/>
      <c r="Z26" s="88"/>
      <c r="AA26" s="160"/>
      <c r="AB26" s="88"/>
      <c r="AC26" s="88"/>
      <c r="AD26" s="88"/>
      <c r="AE26" s="88"/>
      <c r="AF26" s="88"/>
      <c r="AG26" s="88"/>
      <c r="AH26" s="88"/>
      <c r="AI26" s="88"/>
      <c r="AJ26" s="88"/>
      <c r="AK26" s="88"/>
      <c r="AL26" s="88"/>
      <c r="AM26" s="161"/>
      <c r="AN26" s="88"/>
      <c r="AO26" s="88"/>
      <c r="AP26" s="88"/>
      <c r="AQ26" s="88"/>
      <c r="AR26" s="88"/>
      <c r="AS26" s="88"/>
      <c r="AT26" s="88"/>
      <c r="AU26" s="161"/>
      <c r="AV26" s="88"/>
      <c r="AW26" s="88"/>
      <c r="AX26" s="88"/>
      <c r="AY26" s="161"/>
      <c r="AZ26" s="88"/>
      <c r="BA26" s="88"/>
      <c r="BB26" s="88"/>
      <c r="BC26" s="88"/>
      <c r="BD26" s="88"/>
      <c r="BE26" s="88"/>
      <c r="BF26" s="88"/>
      <c r="BG26" s="88"/>
      <c r="BH26" s="88"/>
      <c r="BI26" s="88"/>
      <c r="BJ26" s="88"/>
      <c r="BK26" s="88"/>
      <c r="BL26" s="88"/>
      <c r="BM26" s="88"/>
      <c r="BN26" s="88"/>
      <c r="BO26" s="88"/>
      <c r="BP26" s="88"/>
      <c r="BQ26" s="161"/>
      <c r="BR26" s="88"/>
      <c r="BS26" s="161"/>
      <c r="BT26" s="88"/>
      <c r="BU26" s="88"/>
      <c r="BV26" s="88"/>
      <c r="BW26" s="161"/>
      <c r="BX26" s="88"/>
      <c r="BY26" s="88"/>
      <c r="BZ26" s="88"/>
      <c r="CA26" s="161"/>
      <c r="CB26" s="88"/>
      <c r="CC26" s="141"/>
      <c r="CD26" s="141"/>
      <c r="CE26" s="111"/>
    </row>
    <row r="27" spans="1:83" ht="12.75" customHeight="1" x14ac:dyDescent="0.2">
      <c r="A27" s="87">
        <v>14</v>
      </c>
      <c r="B27" s="87"/>
      <c r="C27" s="156">
        <f>[1]צנטרפוגות!$I15</f>
        <v>0</v>
      </c>
      <c r="D27" s="159"/>
      <c r="E27" s="175"/>
      <c r="F27" s="88"/>
      <c r="G27" s="175"/>
      <c r="H27" s="88"/>
      <c r="I27" s="149"/>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
      <c r="A28" s="87">
        <v>15</v>
      </c>
      <c r="B28" s="87"/>
      <c r="C28" s="156">
        <f>[1]צנטרפוגות!$I16</f>
        <v>0</v>
      </c>
      <c r="D28" s="159"/>
      <c r="E28" s="170"/>
      <c r="F28" s="88"/>
      <c r="G28" s="170"/>
      <c r="H28" s="88"/>
      <c r="I28" s="149"/>
      <c r="J28" s="88"/>
      <c r="K28" s="88"/>
      <c r="L28" s="88"/>
      <c r="M28" s="88"/>
      <c r="N28" s="88"/>
      <c r="O28" s="88"/>
      <c r="P28" s="88"/>
      <c r="Q28" s="88"/>
      <c r="R28" s="88"/>
      <c r="S28" s="88"/>
      <c r="T28" s="88"/>
      <c r="U28" s="88"/>
      <c r="V28" s="88"/>
      <c r="W28" s="88"/>
      <c r="X28" s="88"/>
      <c r="Y28" s="88"/>
      <c r="Z28" s="88"/>
      <c r="AA28" s="160"/>
      <c r="AB28" s="88"/>
      <c r="AC28" s="88"/>
      <c r="AD28" s="88"/>
      <c r="AE28" s="88"/>
      <c r="AF28" s="57"/>
      <c r="AG28" s="88"/>
      <c r="AH28" s="57"/>
      <c r="AI28" s="88"/>
      <c r="AJ28" s="57"/>
      <c r="AK28" s="88"/>
      <c r="AL28" s="57"/>
      <c r="AM28" s="161"/>
      <c r="AN28" s="57"/>
      <c r="AO28" s="88"/>
      <c r="AP28" s="57"/>
      <c r="AQ28" s="88"/>
      <c r="AR28" s="57"/>
      <c r="AS28" s="88"/>
      <c r="AT28" s="57"/>
      <c r="AU28" s="161"/>
      <c r="AV28" s="57"/>
      <c r="AW28" s="88"/>
      <c r="AX28" s="57"/>
      <c r="AY28" s="161"/>
      <c r="AZ28" s="57"/>
      <c r="BA28" s="88"/>
      <c r="BB28" s="57"/>
      <c r="BC28" s="88"/>
      <c r="BD28" s="57"/>
      <c r="BE28" s="88"/>
      <c r="BF28" s="57"/>
      <c r="BG28" s="88"/>
      <c r="BH28" s="57"/>
      <c r="BI28" s="88"/>
      <c r="BJ28" s="57"/>
      <c r="BK28" s="88"/>
      <c r="BL28" s="57"/>
      <c r="BM28" s="88"/>
      <c r="BN28" s="57"/>
      <c r="BO28" s="88"/>
      <c r="BP28" s="57"/>
      <c r="BQ28" s="161"/>
      <c r="BR28" s="88"/>
      <c r="BS28" s="161"/>
      <c r="BT28" s="88"/>
      <c r="BU28" s="88"/>
      <c r="BV28" s="88"/>
      <c r="BW28" s="161"/>
      <c r="BX28" s="88"/>
      <c r="BY28" s="88"/>
      <c r="BZ28" s="88"/>
      <c r="CA28" s="161"/>
      <c r="CB28" s="88"/>
      <c r="CC28" s="141"/>
      <c r="CD28" s="141"/>
      <c r="CE28" s="111"/>
    </row>
    <row r="29" spans="1:83" ht="12.75" customHeight="1" x14ac:dyDescent="0.2">
      <c r="A29" s="87">
        <v>16</v>
      </c>
      <c r="B29" s="87"/>
      <c r="C29" s="156">
        <f>[1]צנטרפוגות!$I17</f>
        <v>0</v>
      </c>
      <c r="D29" s="159"/>
      <c r="E29" s="170"/>
      <c r="F29" s="57"/>
      <c r="G29" s="170"/>
      <c r="H29" s="57"/>
      <c r="I29" s="149"/>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141"/>
      <c r="CD29" s="141"/>
      <c r="CE29" s="111"/>
    </row>
    <row r="30" spans="1:83" ht="12.75" customHeight="1" x14ac:dyDescent="0.2">
      <c r="A30" s="87">
        <v>17</v>
      </c>
      <c r="B30" s="87"/>
      <c r="C30" s="156">
        <f>[1]צנטרפוגות!$I18</f>
        <v>0</v>
      </c>
      <c r="D30" s="159"/>
      <c r="E30" s="170"/>
      <c r="F30" s="88"/>
      <c r="G30" s="170"/>
      <c r="H30" s="88"/>
      <c r="I30" s="149"/>
      <c r="J30" s="88"/>
      <c r="K30" s="88"/>
      <c r="L30" s="88"/>
      <c r="M30" s="88"/>
      <c r="N30" s="88"/>
      <c r="O30" s="88"/>
      <c r="P30" s="88"/>
      <c r="Q30" s="88"/>
      <c r="R30" s="88"/>
      <c r="S30" s="88"/>
      <c r="T30" s="88"/>
      <c r="U30" s="88"/>
      <c r="V30" s="88"/>
      <c r="W30" s="88"/>
      <c r="X30" s="88"/>
      <c r="Y30" s="160"/>
      <c r="Z30" s="88"/>
      <c r="AA30" s="160"/>
      <c r="AB30" s="88"/>
      <c r="AC30" s="88"/>
      <c r="AD30" s="88"/>
      <c r="AE30" s="88"/>
      <c r="AF30" s="88"/>
      <c r="AG30" s="88"/>
      <c r="AH30" s="88"/>
      <c r="AI30" s="88"/>
      <c r="AJ30" s="88"/>
      <c r="AK30" s="88"/>
      <c r="AL30" s="88"/>
      <c r="AM30" s="161"/>
      <c r="AN30" s="88"/>
      <c r="AO30" s="88"/>
      <c r="AP30" s="88"/>
      <c r="AQ30" s="88"/>
      <c r="AR30" s="88"/>
      <c r="AS30" s="88"/>
      <c r="AT30" s="88"/>
      <c r="AU30" s="161"/>
      <c r="AV30" s="88"/>
      <c r="AW30" s="88"/>
      <c r="AX30" s="88"/>
      <c r="AY30" s="161"/>
      <c r="AZ30" s="88"/>
      <c r="BA30" s="88"/>
      <c r="BB30" s="88"/>
      <c r="BC30" s="88"/>
      <c r="BD30" s="88"/>
      <c r="BE30" s="88"/>
      <c r="BF30" s="88"/>
      <c r="BG30" s="88"/>
      <c r="BH30" s="88"/>
      <c r="BI30" s="88"/>
      <c r="BJ30" s="88"/>
      <c r="BK30" s="88"/>
      <c r="BL30" s="88"/>
      <c r="BM30" s="88"/>
      <c r="BN30" s="88"/>
      <c r="BO30" s="88"/>
      <c r="BP30" s="88"/>
      <c r="BQ30" s="161"/>
      <c r="BR30" s="88"/>
      <c r="BS30" s="161"/>
      <c r="BT30" s="88"/>
      <c r="BU30" s="88"/>
      <c r="BV30" s="88"/>
      <c r="BW30" s="161"/>
      <c r="BX30" s="88"/>
      <c r="BY30" s="88"/>
      <c r="BZ30" s="88"/>
      <c r="CA30" s="161"/>
      <c r="CB30" s="88"/>
      <c r="CC30" s="141"/>
      <c r="CD30" s="141"/>
      <c r="CE30" s="111"/>
    </row>
    <row r="31" spans="1:83" ht="12.75" customHeight="1" x14ac:dyDescent="0.2">
      <c r="A31" s="87">
        <v>18</v>
      </c>
      <c r="B31" s="87"/>
      <c r="C31" s="156">
        <f>[1]צנטרפוגות!$I19</f>
        <v>0</v>
      </c>
      <c r="D31" s="157"/>
      <c r="E31" s="154"/>
      <c r="F31" s="88"/>
      <c r="G31" s="154"/>
      <c r="H31" s="88"/>
      <c r="I31" s="149"/>
      <c r="J31" s="88"/>
      <c r="K31" s="88"/>
      <c r="L31" s="88"/>
      <c r="M31" s="161"/>
      <c r="N31" s="88"/>
      <c r="O31" s="88"/>
      <c r="P31" s="88"/>
      <c r="Q31" s="88"/>
      <c r="R31" s="88"/>
      <c r="S31" s="88"/>
      <c r="T31" s="88"/>
      <c r="U31" s="161"/>
      <c r="V31" s="88"/>
      <c r="W31" s="88"/>
      <c r="X31" s="88"/>
      <c r="Y31" s="161"/>
      <c r="Z31" s="88"/>
      <c r="AA31" s="161"/>
      <c r="AB31" s="88"/>
      <c r="AC31" s="88"/>
      <c r="AD31" s="88"/>
      <c r="AE31" s="88"/>
      <c r="AF31" s="88"/>
      <c r="AG31" s="88"/>
      <c r="AH31" s="88"/>
      <c r="AI31" s="88"/>
      <c r="AJ31" s="88"/>
      <c r="AK31" s="88"/>
      <c r="AL31" s="88"/>
      <c r="AM31" s="161"/>
      <c r="AN31" s="88"/>
      <c r="AO31" s="88"/>
      <c r="AP31" s="88"/>
      <c r="AQ31" s="88"/>
      <c r="AR31" s="88"/>
      <c r="AS31" s="88"/>
      <c r="AT31" s="88"/>
      <c r="AU31" s="161"/>
      <c r="AV31" s="88"/>
      <c r="AW31" s="88"/>
      <c r="AX31" s="88"/>
      <c r="AY31" s="161"/>
      <c r="AZ31" s="88"/>
      <c r="BA31" s="88"/>
      <c r="BB31" s="88"/>
      <c r="BC31" s="88"/>
      <c r="BD31" s="88"/>
      <c r="BE31" s="88"/>
      <c r="BF31" s="88"/>
      <c r="BG31" s="88"/>
      <c r="BH31" s="88"/>
      <c r="BI31" s="88"/>
      <c r="BJ31" s="88"/>
      <c r="BK31" s="88"/>
      <c r="BL31" s="88"/>
      <c r="BM31" s="88"/>
      <c r="BN31" s="88"/>
      <c r="BO31" s="88"/>
      <c r="BP31" s="88"/>
      <c r="BQ31" s="161"/>
      <c r="BR31" s="88"/>
      <c r="BS31" s="161"/>
      <c r="BT31" s="88"/>
      <c r="BU31" s="88"/>
      <c r="BV31" s="88"/>
      <c r="BW31" s="161"/>
      <c r="BX31" s="88"/>
      <c r="BY31" s="88"/>
      <c r="BZ31" s="88"/>
      <c r="CA31" s="161"/>
      <c r="CB31" s="88"/>
      <c r="CC31" s="141"/>
      <c r="CD31" s="141"/>
      <c r="CE31" s="111"/>
    </row>
    <row r="32" spans="1:83" ht="12.75" customHeight="1" x14ac:dyDescent="0.2">
      <c r="A32" s="87">
        <v>19</v>
      </c>
      <c r="B32" s="87"/>
      <c r="C32" s="156">
        <f>[1]צנטרפוגות!$I20</f>
        <v>0.9859459459459462</v>
      </c>
      <c r="D32" s="159"/>
      <c r="E32" s="170"/>
      <c r="F32" s="88"/>
      <c r="G32" s="170"/>
      <c r="H32" s="88"/>
      <c r="I32" s="149"/>
      <c r="J32" s="88"/>
      <c r="K32" s="162"/>
      <c r="L32" s="88"/>
      <c r="M32" s="161"/>
      <c r="N32" s="88"/>
      <c r="O32" s="88"/>
      <c r="P32" s="88"/>
      <c r="Q32" s="88"/>
      <c r="R32" s="88"/>
      <c r="S32" s="88"/>
      <c r="T32" s="88"/>
      <c r="U32" s="160"/>
      <c r="V32" s="88"/>
      <c r="W32" s="88"/>
      <c r="X32" s="88"/>
      <c r="Y32" s="160"/>
      <c r="Z32" s="88"/>
      <c r="AA32" s="160"/>
      <c r="AB32" s="88"/>
      <c r="AC32" s="88"/>
      <c r="AD32" s="88"/>
      <c r="AE32" s="88"/>
      <c r="AF32" s="88"/>
      <c r="AG32" s="88"/>
      <c r="AH32" s="88"/>
      <c r="AI32" s="88"/>
      <c r="AJ32" s="88"/>
      <c r="AK32" s="88"/>
      <c r="AL32" s="88"/>
      <c r="AM32" s="161"/>
      <c r="AN32" s="88"/>
      <c r="AO32" s="88"/>
      <c r="AP32" s="88"/>
      <c r="AQ32" s="88"/>
      <c r="AR32" s="88"/>
      <c r="AS32" s="88"/>
      <c r="AT32" s="88"/>
      <c r="AU32" s="161"/>
      <c r="AV32" s="88"/>
      <c r="AW32" s="88"/>
      <c r="AX32" s="88"/>
      <c r="AY32" s="161"/>
      <c r="AZ32" s="88"/>
      <c r="BA32" s="88"/>
      <c r="BB32" s="88"/>
      <c r="BC32" s="88"/>
      <c r="BD32" s="88"/>
      <c r="BE32" s="88"/>
      <c r="BF32" s="88"/>
      <c r="BG32" s="88"/>
      <c r="BH32" s="88"/>
      <c r="BI32" s="88"/>
      <c r="BJ32" s="88"/>
      <c r="BK32" s="88"/>
      <c r="BL32" s="88"/>
      <c r="BM32" s="88"/>
      <c r="BN32" s="88"/>
      <c r="BO32" s="88"/>
      <c r="BP32" s="88"/>
      <c r="BQ32" s="161"/>
      <c r="BR32" s="88"/>
      <c r="BS32" s="161"/>
      <c r="BT32" s="88"/>
      <c r="BU32" s="88"/>
      <c r="BV32" s="88"/>
      <c r="BW32" s="161"/>
      <c r="BX32" s="88"/>
      <c r="BY32" s="88"/>
      <c r="BZ32" s="88"/>
      <c r="CA32" s="161"/>
      <c r="CB32" s="88"/>
      <c r="CC32" s="141"/>
      <c r="CD32" s="141"/>
      <c r="CE32" s="111"/>
    </row>
    <row r="33" spans="1:83" ht="12.75" customHeight="1" x14ac:dyDescent="0.2">
      <c r="A33" s="87">
        <v>20</v>
      </c>
      <c r="B33" s="87"/>
      <c r="C33" s="156">
        <f>[1]צנטרפוגות!$I21</f>
        <v>0</v>
      </c>
      <c r="D33" s="159"/>
      <c r="E33" s="170"/>
      <c r="F33" s="88"/>
      <c r="G33" s="170"/>
      <c r="H33" s="88"/>
      <c r="I33" s="149"/>
      <c r="J33" s="88"/>
      <c r="K33" s="88"/>
      <c r="L33" s="88"/>
      <c r="M33" s="57"/>
      <c r="N33" s="57"/>
      <c r="O33" s="57"/>
      <c r="P33" s="57"/>
      <c r="Q33" s="57"/>
      <c r="R33" s="57"/>
      <c r="S33" s="57"/>
      <c r="T33" s="57"/>
      <c r="U33" s="57"/>
      <c r="V33" s="57"/>
      <c r="W33" s="57"/>
      <c r="X33" s="57"/>
      <c r="Y33" s="57"/>
      <c r="Z33" s="57"/>
      <c r="AA33" s="57"/>
      <c r="AB33" s="57"/>
      <c r="AC33" s="88"/>
      <c r="AD33" s="57"/>
      <c r="AE33" s="88"/>
      <c r="AF33" s="57"/>
      <c r="AG33" s="88"/>
      <c r="AH33" s="57"/>
      <c r="AI33" s="88"/>
      <c r="AJ33" s="57"/>
      <c r="AK33" s="88"/>
      <c r="AL33" s="57"/>
      <c r="AM33" s="88"/>
      <c r="AN33" s="57"/>
      <c r="AO33" s="88"/>
      <c r="AP33" s="57"/>
      <c r="AQ33" s="88"/>
      <c r="AR33" s="57"/>
      <c r="AS33" s="88"/>
      <c r="AT33" s="57"/>
      <c r="AU33" s="161"/>
      <c r="AV33" s="57"/>
      <c r="AW33" s="88"/>
      <c r="AX33" s="57"/>
      <c r="AY33" s="161"/>
      <c r="AZ33" s="57"/>
      <c r="BA33" s="88"/>
      <c r="BB33" s="57"/>
      <c r="BC33" s="88"/>
      <c r="BD33" s="57"/>
      <c r="BE33" s="88"/>
      <c r="BF33" s="57"/>
      <c r="BG33" s="88"/>
      <c r="BH33" s="57"/>
      <c r="BI33" s="88"/>
      <c r="BJ33" s="57"/>
      <c r="BK33" s="88"/>
      <c r="BL33" s="57"/>
      <c r="BM33" s="88"/>
      <c r="BN33" s="57"/>
      <c r="BO33" s="88"/>
      <c r="BP33" s="57"/>
      <c r="BQ33" s="161"/>
      <c r="BR33" s="57"/>
      <c r="BS33" s="161"/>
      <c r="BT33" s="57"/>
      <c r="BU33" s="88"/>
      <c r="BV33" s="57"/>
      <c r="BW33" s="161"/>
      <c r="BX33" s="57"/>
      <c r="BY33" s="88"/>
      <c r="BZ33" s="57"/>
      <c r="CA33" s="161"/>
      <c r="CB33" s="57"/>
      <c r="CC33" s="141"/>
      <c r="CD33" s="141"/>
      <c r="CE33" s="111"/>
    </row>
    <row r="34" spans="1:83" x14ac:dyDescent="0.2">
      <c r="A34" s="87">
        <v>21</v>
      </c>
      <c r="B34" s="87"/>
      <c r="C34" s="156">
        <f>[1]צנטרפוגות!$I22</f>
        <v>69.139459459459488</v>
      </c>
      <c r="D34" s="159"/>
      <c r="E34" s="175"/>
      <c r="F34" s="88"/>
      <c r="G34" s="175"/>
      <c r="H34" s="88"/>
      <c r="I34" s="149"/>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
      <c r="A35" s="87">
        <v>22</v>
      </c>
      <c r="B35" s="87"/>
      <c r="C35" s="156">
        <f>[1]צנטרפוגות!$I23</f>
        <v>83.805405405405423</v>
      </c>
      <c r="D35" s="159"/>
      <c r="E35" s="154"/>
      <c r="F35" s="88"/>
      <c r="G35" s="172"/>
      <c r="H35" s="88"/>
      <c r="I35" s="149"/>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
      <c r="A36" s="87">
        <v>23</v>
      </c>
      <c r="B36" s="87"/>
      <c r="C36" s="156">
        <f>[1]צנטרפוגות!$I24</f>
        <v>71.481081081081101</v>
      </c>
      <c r="D36" s="159"/>
      <c r="E36" s="170"/>
      <c r="F36" s="88"/>
      <c r="G36" s="170"/>
      <c r="H36" s="88"/>
      <c r="I36" s="149"/>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160"/>
      <c r="BR36" s="88"/>
      <c r="BS36" s="160"/>
      <c r="BT36" s="88"/>
      <c r="BU36" s="88"/>
      <c r="BV36" s="88"/>
      <c r="BW36" s="161"/>
      <c r="BX36" s="88"/>
      <c r="BY36" s="88"/>
      <c r="BZ36" s="88"/>
      <c r="CA36" s="161"/>
      <c r="CB36" s="88"/>
      <c r="CC36" s="141"/>
      <c r="CD36" s="141"/>
      <c r="CE36" s="111"/>
    </row>
    <row r="37" spans="1:83" x14ac:dyDescent="0.2">
      <c r="A37" s="87">
        <v>24</v>
      </c>
      <c r="B37" s="87"/>
      <c r="C37" s="156">
        <f>[1]צנטרפוגות!$I25</f>
        <v>87.256216216216245</v>
      </c>
      <c r="D37" s="159"/>
      <c r="E37" s="170">
        <f>(0.185+0.184)/2</f>
        <v>0.1845</v>
      </c>
      <c r="F37" s="88"/>
      <c r="G37" s="170">
        <f>(0.738+0.681)/2</f>
        <v>0.70950000000000002</v>
      </c>
      <c r="H37" s="88"/>
      <c r="I37" s="149">
        <f>100%-G37</f>
        <v>0.29049999999999998</v>
      </c>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
      <c r="A38" s="87">
        <v>25</v>
      </c>
      <c r="B38" s="87"/>
      <c r="C38" s="156">
        <f>[1]צנטרפוגות!$I26</f>
        <v>71.357837837837849</v>
      </c>
      <c r="D38" s="159"/>
      <c r="E38" s="154"/>
      <c r="F38" s="88"/>
      <c r="G38" s="154"/>
      <c r="H38" s="88"/>
      <c r="I38" s="149"/>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
      <c r="A39" s="87">
        <v>26</v>
      </c>
      <c r="B39" s="87"/>
      <c r="C39" s="156">
        <f>[1]צנטרפוגות!$I27</f>
        <v>37.342702702702717</v>
      </c>
      <c r="D39" s="159"/>
      <c r="E39" s="170"/>
      <c r="F39" s="88"/>
      <c r="G39" s="170"/>
      <c r="H39" s="88"/>
      <c r="I39" s="149"/>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160"/>
      <c r="BR39" s="88"/>
      <c r="BS39" s="160"/>
      <c r="BT39" s="57"/>
      <c r="BU39" s="88"/>
      <c r="BV39" s="88"/>
      <c r="BW39" s="161"/>
      <c r="BX39" s="88"/>
      <c r="BY39" s="88"/>
      <c r="BZ39" s="88"/>
      <c r="CA39" s="161"/>
      <c r="CB39" s="88"/>
      <c r="CC39" s="141"/>
      <c r="CD39" s="141"/>
      <c r="CE39" s="111"/>
    </row>
    <row r="40" spans="1:83" x14ac:dyDescent="0.2">
      <c r="A40" s="87">
        <v>27</v>
      </c>
      <c r="B40" s="87"/>
      <c r="C40" s="156">
        <f>[1]צנטרפוגות!$I28</f>
        <v>0</v>
      </c>
      <c r="D40" s="159"/>
      <c r="E40" s="170"/>
      <c r="F40" s="88"/>
      <c r="G40" s="170"/>
      <c r="H40" s="88"/>
      <c r="I40" s="149"/>
      <c r="J40" s="88"/>
      <c r="K40" s="88"/>
      <c r="L40" s="88"/>
      <c r="M40" s="88"/>
      <c r="N40" s="57"/>
      <c r="O40" s="88"/>
      <c r="P40" s="57"/>
      <c r="Q40" s="88"/>
      <c r="R40" s="88"/>
      <c r="S40" s="88"/>
      <c r="T40" s="88"/>
      <c r="U40" s="88"/>
      <c r="V40" s="57"/>
      <c r="W40" s="88"/>
      <c r="X40" s="57"/>
      <c r="Y40" s="88"/>
      <c r="Z40" s="57"/>
      <c r="AA40" s="88"/>
      <c r="AB40" s="57"/>
      <c r="AC40" s="88"/>
      <c r="AD40" s="57"/>
      <c r="AE40" s="88"/>
      <c r="AF40" s="57"/>
      <c r="AG40" s="88"/>
      <c r="AH40" s="57"/>
      <c r="AI40" s="88"/>
      <c r="AJ40" s="57"/>
      <c r="AK40" s="88"/>
      <c r="AL40" s="57"/>
      <c r="AM40" s="161"/>
      <c r="AN40" s="57"/>
      <c r="AO40" s="88"/>
      <c r="AP40" s="57"/>
      <c r="AQ40" s="88"/>
      <c r="AR40" s="57"/>
      <c r="AS40" s="88"/>
      <c r="AT40" s="57"/>
      <c r="AU40" s="161"/>
      <c r="AV40" s="57"/>
      <c r="AW40" s="88"/>
      <c r="AX40" s="57"/>
      <c r="AY40" s="161"/>
      <c r="AZ40" s="57"/>
      <c r="BA40" s="88"/>
      <c r="BB40" s="57"/>
      <c r="BC40" s="88"/>
      <c r="BD40" s="57"/>
      <c r="BE40" s="88"/>
      <c r="BF40" s="57"/>
      <c r="BG40" s="88"/>
      <c r="BH40" s="57"/>
      <c r="BI40" s="88"/>
      <c r="BJ40" s="57"/>
      <c r="BK40" s="88"/>
      <c r="BL40" s="57"/>
      <c r="BM40" s="88"/>
      <c r="BN40" s="57"/>
      <c r="BO40" s="88"/>
      <c r="BP40" s="57"/>
      <c r="BQ40" s="161"/>
      <c r="BR40" s="57"/>
      <c r="BS40" s="161"/>
      <c r="BT40" s="57"/>
      <c r="BU40" s="88"/>
      <c r="BV40" s="57"/>
      <c r="BW40" s="161"/>
      <c r="BX40" s="57"/>
      <c r="BY40" s="88"/>
      <c r="BZ40" s="57"/>
      <c r="CA40" s="161"/>
      <c r="CB40" s="57"/>
      <c r="CC40" s="141"/>
      <c r="CD40" s="141"/>
      <c r="CE40" s="111"/>
    </row>
    <row r="41" spans="1:83" x14ac:dyDescent="0.2">
      <c r="A41" s="87">
        <v>28</v>
      </c>
      <c r="B41" s="87"/>
      <c r="C41" s="156">
        <f>[1]צנטרפוגות!$I29</f>
        <v>113.63027027027029</v>
      </c>
      <c r="D41" s="159"/>
      <c r="E41" s="170"/>
      <c r="F41" s="88"/>
      <c r="G41" s="154"/>
      <c r="H41" s="88"/>
      <c r="I41" s="149"/>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
      <c r="A42" s="87">
        <v>29</v>
      </c>
      <c r="B42" s="87"/>
      <c r="C42" s="156">
        <f>[1]צנטרפוגות!$I30</f>
        <v>90.830270270270276</v>
      </c>
      <c r="D42" s="163"/>
      <c r="E42" s="151"/>
      <c r="F42" s="88"/>
      <c r="G42" s="151"/>
      <c r="H42" s="88"/>
      <c r="I42" s="149"/>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
      <c r="A43" s="87">
        <v>30</v>
      </c>
      <c r="B43" s="87"/>
      <c r="C43" s="156">
        <f>[1]צנטרפוגות!$I31</f>
        <v>68.740641711229955</v>
      </c>
      <c r="D43" s="163"/>
      <c r="E43" s="170"/>
      <c r="F43" s="88"/>
      <c r="G43" s="170"/>
      <c r="H43" s="88"/>
      <c r="I43" s="149"/>
      <c r="J43" s="88"/>
      <c r="K43" s="88"/>
      <c r="L43" s="88"/>
      <c r="M43" s="88"/>
      <c r="N43" s="88"/>
      <c r="O43" s="88"/>
      <c r="P43" s="88"/>
      <c r="Q43" s="88"/>
      <c r="R43" s="88"/>
      <c r="S43" s="88"/>
      <c r="T43" s="88"/>
      <c r="U43" s="88"/>
      <c r="V43" s="88"/>
      <c r="W43" s="88"/>
      <c r="X43" s="88"/>
      <c r="Y43" s="160"/>
      <c r="Z43" s="88"/>
      <c r="AA43" s="160"/>
      <c r="AB43" s="88"/>
      <c r="AC43" s="88"/>
      <c r="AD43" s="88"/>
      <c r="AE43" s="88"/>
      <c r="AF43" s="88"/>
      <c r="AG43" s="88"/>
      <c r="AH43" s="88"/>
      <c r="AI43" s="88"/>
      <c r="AJ43" s="88"/>
      <c r="AK43" s="88"/>
      <c r="AL43" s="88"/>
      <c r="AM43" s="160"/>
      <c r="AN43" s="88"/>
      <c r="AO43" s="88"/>
      <c r="AP43" s="88"/>
      <c r="AQ43" s="88"/>
      <c r="AR43" s="88"/>
      <c r="AS43" s="88"/>
      <c r="AT43" s="88"/>
      <c r="AU43" s="160"/>
      <c r="AV43" s="88"/>
      <c r="AW43" s="88"/>
      <c r="AX43" s="88"/>
      <c r="AY43" s="160"/>
      <c r="AZ43" s="88"/>
      <c r="BA43" s="88"/>
      <c r="BB43" s="88"/>
      <c r="BC43" s="88"/>
      <c r="BD43" s="88"/>
      <c r="BE43" s="88"/>
      <c r="BF43" s="88"/>
      <c r="BG43" s="88"/>
      <c r="BH43" s="88"/>
      <c r="BI43" s="88"/>
      <c r="BJ43" s="88"/>
      <c r="BK43" s="88"/>
      <c r="BL43" s="88"/>
      <c r="BM43" s="88"/>
      <c r="BN43" s="88"/>
      <c r="BO43" s="88"/>
      <c r="BP43" s="88"/>
      <c r="BQ43" s="160"/>
      <c r="BR43" s="88"/>
      <c r="BS43" s="160"/>
      <c r="BT43" s="88"/>
      <c r="BU43" s="88"/>
      <c r="BV43" s="88"/>
      <c r="BW43" s="161"/>
      <c r="BX43" s="88"/>
      <c r="BY43" s="88"/>
      <c r="BZ43" s="88"/>
      <c r="CA43" s="161"/>
      <c r="CB43" s="88"/>
      <c r="CC43" s="141"/>
      <c r="CD43" s="141"/>
      <c r="CE43" s="111"/>
    </row>
    <row r="44" spans="1:83" x14ac:dyDescent="0.2">
      <c r="A44" s="87">
        <v>31</v>
      </c>
      <c r="B44" s="87"/>
      <c r="C44" s="156">
        <f>[1]צנטרפוגות!$I32</f>
        <v>69.948228882833789</v>
      </c>
      <c r="D44" s="163"/>
      <c r="E44" s="170">
        <f>(0.188+0.186)/2</f>
        <v>0.187</v>
      </c>
      <c r="F44" s="88"/>
      <c r="G44" s="170">
        <f>(0.713+0.743)/2</f>
        <v>0.72799999999999998</v>
      </c>
      <c r="H44" s="88"/>
      <c r="I44" s="149">
        <f>100%-G44</f>
        <v>0.27200000000000002</v>
      </c>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x14ac:dyDescent="0.2">
      <c r="A45" s="61" t="s">
        <v>14</v>
      </c>
      <c r="B45" s="89"/>
      <c r="C45" s="89">
        <f>COUNT(C14:C44)</f>
        <v>31</v>
      </c>
      <c r="D45" s="89"/>
      <c r="E45" s="89">
        <f>COUNT(E14:E44)</f>
        <v>3</v>
      </c>
      <c r="F45" s="89"/>
      <c r="G45" s="89">
        <f>COUNT(G14:G44)</f>
        <v>3</v>
      </c>
      <c r="H45" s="89"/>
      <c r="I45" s="89">
        <f>COUNT(I14:I44)</f>
        <v>3</v>
      </c>
      <c r="J45" s="89"/>
      <c r="K45" s="89">
        <f>COUNT(K14:K44)</f>
        <v>0</v>
      </c>
      <c r="L45" s="89"/>
      <c r="M45" s="89">
        <f>COUNT(M14:M44)</f>
        <v>1</v>
      </c>
      <c r="N45" s="89"/>
      <c r="O45" s="89">
        <f>COUNT(O14:O44)</f>
        <v>0</v>
      </c>
      <c r="P45" s="89"/>
      <c r="Q45" s="89">
        <f>COUNT(Q14:Q44)</f>
        <v>0</v>
      </c>
      <c r="R45" s="89"/>
      <c r="S45" s="89">
        <f>COUNT(S14:S44)</f>
        <v>0</v>
      </c>
      <c r="T45" s="89"/>
      <c r="U45" s="89">
        <f>COUNT(U14:U44)</f>
        <v>1</v>
      </c>
      <c r="V45" s="89"/>
      <c r="W45" s="89">
        <f>COUNT(W14:W44)</f>
        <v>0</v>
      </c>
      <c r="X45" s="89"/>
      <c r="Y45" s="89">
        <f>COUNT(Y14:Y44)</f>
        <v>1</v>
      </c>
      <c r="Z45" s="89"/>
      <c r="AA45" s="89">
        <f>COUNT(AA14:AA44)</f>
        <v>1</v>
      </c>
      <c r="AB45" s="89"/>
      <c r="AC45" s="89">
        <f>COUNT(AC14:AC44)</f>
        <v>0</v>
      </c>
      <c r="AD45" s="89"/>
      <c r="AE45" s="89">
        <f>COUNT(AE14:AE44)</f>
        <v>0</v>
      </c>
      <c r="AF45" s="89"/>
      <c r="AG45" s="89">
        <f>COUNT(AG14:AG44)</f>
        <v>1</v>
      </c>
      <c r="AH45" s="89"/>
      <c r="AI45" s="89">
        <f>COUNT(AI14:AI44)</f>
        <v>0</v>
      </c>
      <c r="AJ45" s="89"/>
      <c r="AK45" s="89">
        <f>COUNT(AK14:AK44)</f>
        <v>0</v>
      </c>
      <c r="AL45" s="89"/>
      <c r="AM45" s="89">
        <f>COUNT(AM14:AM44)</f>
        <v>1</v>
      </c>
      <c r="AN45" s="89"/>
      <c r="AO45" s="89">
        <f>COUNT(AO14:AO44)</f>
        <v>0</v>
      </c>
      <c r="AP45" s="89"/>
      <c r="AQ45" s="89">
        <f>COUNT(AQ14:AQ44)</f>
        <v>0</v>
      </c>
      <c r="AR45" s="89"/>
      <c r="AS45" s="89">
        <f>COUNT(AS14:AS44)</f>
        <v>0</v>
      </c>
      <c r="AT45" s="89"/>
      <c r="AU45" s="89">
        <f>COUNT(AU14:AU44)</f>
        <v>1</v>
      </c>
      <c r="AV45" s="89"/>
      <c r="AW45" s="89">
        <f>COUNT(AW14:AW44)</f>
        <v>0</v>
      </c>
      <c r="AX45" s="89"/>
      <c r="AY45" s="89">
        <f>COUNT(AY14:AY44)</f>
        <v>1</v>
      </c>
      <c r="AZ45" s="89"/>
      <c r="BA45" s="89">
        <f>COUNT(BA14:BA44)</f>
        <v>0</v>
      </c>
      <c r="BB45" s="89"/>
      <c r="BC45" s="89">
        <f>COUNT(BC14:BC44)</f>
        <v>0</v>
      </c>
      <c r="BD45" s="89"/>
      <c r="BE45" s="89">
        <f>COUNT(BE14:BE44)</f>
        <v>0</v>
      </c>
      <c r="BF45" s="89"/>
      <c r="BG45" s="89">
        <f>COUNT(BG14:BG44)</f>
        <v>0</v>
      </c>
      <c r="BH45" s="89"/>
      <c r="BI45" s="89">
        <f>COUNT(BI14:BI44)</f>
        <v>0</v>
      </c>
      <c r="BJ45" s="89"/>
      <c r="BK45" s="89">
        <f>COUNT(BK14:BK44)</f>
        <v>0</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0</v>
      </c>
      <c r="BZ45" s="89"/>
      <c r="CA45" s="89">
        <f>COUNT(CA14:CA44)</f>
        <v>1</v>
      </c>
      <c r="CB45" s="89"/>
      <c r="CC45" s="89">
        <f>COUNT(CC14:CC44)</f>
        <v>0</v>
      </c>
      <c r="CD45" s="89"/>
      <c r="CE45" s="111"/>
    </row>
    <row r="46" spans="1:83" x14ac:dyDescent="0.2">
      <c r="A46" s="90" t="s">
        <v>233</v>
      </c>
      <c r="B46" s="89"/>
      <c r="C46" s="62">
        <f>AVERAGE(C14:C44)</f>
        <v>49.966493646016026</v>
      </c>
      <c r="D46" s="89"/>
      <c r="E46" s="62">
        <f>AVERAGE(E14:E44)</f>
        <v>0.18499999999999997</v>
      </c>
      <c r="F46" s="89"/>
      <c r="G46" s="62">
        <f>AVERAGE(G14:G44)</f>
        <v>0.73899999999999999</v>
      </c>
      <c r="H46" s="89"/>
      <c r="I46" s="62">
        <f>AVERAGE(I14:I44)</f>
        <v>0.26099999999999995</v>
      </c>
      <c r="J46" s="89"/>
      <c r="K46" s="62" t="e">
        <f>AVERAGE(K14:K44)</f>
        <v>#DIV/0!</v>
      </c>
      <c r="L46" s="89"/>
      <c r="M46" s="62">
        <f>AVERAGE(M14:M44)</f>
        <v>1195081.8999999999</v>
      </c>
      <c r="N46" s="89"/>
      <c r="O46" s="62" t="e">
        <f>AVERAGE(O14:O44)</f>
        <v>#DIV/0!</v>
      </c>
      <c r="P46" s="89"/>
      <c r="Q46" s="62" t="e">
        <f>AVERAGE(Q14:Q44)</f>
        <v>#DIV/0!</v>
      </c>
      <c r="R46" s="89"/>
      <c r="S46" s="62" t="e">
        <f>AVERAGE(S14:S44)</f>
        <v>#DIV/0!</v>
      </c>
      <c r="T46" s="89"/>
      <c r="U46" s="62">
        <f>AVERAGE(U14:U44)</f>
        <v>12547</v>
      </c>
      <c r="V46" s="89"/>
      <c r="W46" s="62" t="e">
        <f>AVERAGE(W14:W44)</f>
        <v>#DIV/0!</v>
      </c>
      <c r="X46" s="89"/>
      <c r="Y46" s="62">
        <f>AVERAGE(Y14:Y44)</f>
        <v>18863</v>
      </c>
      <c r="Z46" s="89"/>
      <c r="AA46" s="62">
        <f>AVERAGE(AA14:AA44)</f>
        <v>1519</v>
      </c>
      <c r="AB46" s="89"/>
      <c r="AC46" s="62" t="e">
        <f>AVERAGE(AC14:AC44)</f>
        <v>#DIV/0!</v>
      </c>
      <c r="AD46" s="89"/>
      <c r="AE46" s="89" t="e">
        <f>AVERAGE(AE14:AE44)</f>
        <v>#DIV/0!</v>
      </c>
      <c r="AF46" s="89"/>
      <c r="AG46" s="62">
        <f>AVERAGE(AG14:AG44)</f>
        <v>174</v>
      </c>
      <c r="AH46" s="89"/>
      <c r="AI46" s="62" t="e">
        <f>AVERAGE(AI14:AI44)</f>
        <v>#DIV/0!</v>
      </c>
      <c r="AJ46" s="89"/>
      <c r="AK46" s="62" t="e">
        <f>AVERAGE(AK14:AK44)</f>
        <v>#DIV/0!</v>
      </c>
      <c r="AL46" s="89"/>
      <c r="AM46" s="62">
        <f>AVERAGE(AM14:AM44)</f>
        <v>886</v>
      </c>
      <c r="AN46" s="89"/>
      <c r="AO46" s="62" t="e">
        <f>AVERAGE(AO14:AO44)</f>
        <v>#DIV/0!</v>
      </c>
      <c r="AP46" s="89"/>
      <c r="AQ46" s="62" t="e">
        <f>AVERAGE(AQ14:AQ44)</f>
        <v>#DIV/0!</v>
      </c>
      <c r="AR46" s="89"/>
      <c r="AS46" s="62" t="e">
        <f>AVERAGE(AS14:AS44)</f>
        <v>#DIV/0!</v>
      </c>
      <c r="AT46" s="89"/>
      <c r="AU46" s="62">
        <f>AVERAGE(AU14:AU44)</f>
        <v>5541</v>
      </c>
      <c r="AV46" s="89"/>
      <c r="AW46" s="89" t="e">
        <f>AVERAGE(AW14:AW44)</f>
        <v>#DIV/0!</v>
      </c>
      <c r="AX46" s="89"/>
      <c r="AY46" s="62">
        <f>AVERAGE(AY14:AY44)</f>
        <v>5352</v>
      </c>
      <c r="AZ46" s="89"/>
      <c r="BA46" s="62" t="e">
        <f>AVERAGE(BA14:BA44)</f>
        <v>#DIV/0!</v>
      </c>
      <c r="BB46" s="89"/>
      <c r="BC46" s="62" t="e">
        <f>AVERAGE(BC14:BC44)</f>
        <v>#DIV/0!</v>
      </c>
      <c r="BD46" s="89"/>
      <c r="BE46" s="62" t="e">
        <f>AVERAGE(BE14:BE44)</f>
        <v>#DIV/0!</v>
      </c>
      <c r="BF46" s="89"/>
      <c r="BG46" s="62" t="e">
        <f>AVERAGE(BG14:BG44)</f>
        <v>#DIV/0!</v>
      </c>
      <c r="BH46" s="89"/>
      <c r="BI46" s="62" t="e">
        <f>AVERAGE(BI14:BI44)</f>
        <v>#DIV/0!</v>
      </c>
      <c r="BJ46" s="89"/>
      <c r="BK46" s="62" t="e">
        <f>AVERAGE(BK14:BK44)</f>
        <v>#DIV/0!</v>
      </c>
      <c r="BL46" s="89"/>
      <c r="BM46" s="62">
        <f>AVERAGE(BM14:BM44)</f>
        <v>169</v>
      </c>
      <c r="BN46" s="89"/>
      <c r="BO46" s="62">
        <f>AVERAGE(BO14:BO44)</f>
        <v>492</v>
      </c>
      <c r="BP46" s="89"/>
      <c r="BQ46" s="62">
        <f>AVERAGE(BQ14:BQ44)</f>
        <v>27107</v>
      </c>
      <c r="BR46" s="89"/>
      <c r="BS46" s="62">
        <f>AVERAGE(BS14:BS44)</f>
        <v>5409</v>
      </c>
      <c r="BT46" s="89"/>
      <c r="BU46" s="62">
        <f>AVERAGE(BU14:BU44)</f>
        <v>208</v>
      </c>
      <c r="BV46" s="89"/>
      <c r="BW46" s="62">
        <f>AVERAGE(BW14:BW44)</f>
        <v>1083</v>
      </c>
      <c r="BX46" s="89"/>
      <c r="BY46" s="62" t="e">
        <f>AVERAGE(BY14:BY44)</f>
        <v>#DIV/0!</v>
      </c>
      <c r="BZ46" s="89"/>
      <c r="CA46" s="62">
        <f>AVERAGE(CA14:CA44)</f>
        <v>8927</v>
      </c>
      <c r="CB46" s="89"/>
      <c r="CC46" s="62" t="e">
        <f>AVERAGE(CC14:CC44)</f>
        <v>#DIV/0!</v>
      </c>
      <c r="CD46" s="89"/>
      <c r="CE46" s="111"/>
    </row>
    <row r="47" spans="1:83" x14ac:dyDescent="0.2">
      <c r="A47" s="90" t="s">
        <v>16</v>
      </c>
      <c r="B47" s="89"/>
      <c r="C47" s="89">
        <f>MAX(C14:C44)</f>
        <v>124.72216216216219</v>
      </c>
      <c r="D47" s="89"/>
      <c r="E47" s="89">
        <f>MAX(E14:E44)</f>
        <v>0.187</v>
      </c>
      <c r="F47" s="89"/>
      <c r="G47" s="89">
        <f>MAX(G14:G44)</f>
        <v>0.77950000000000008</v>
      </c>
      <c r="H47" s="89"/>
      <c r="I47" s="89">
        <f>MAX(I14:I44)</f>
        <v>0.29049999999999998</v>
      </c>
      <c r="J47" s="89"/>
      <c r="K47" s="89">
        <f>MAX(K14:K44)</f>
        <v>0</v>
      </c>
      <c r="L47" s="89"/>
      <c r="M47" s="89">
        <f>MAX(M14:M44)</f>
        <v>1195081.8999999999</v>
      </c>
      <c r="N47" s="89"/>
      <c r="O47" s="89">
        <f>MAX(O14:O44)</f>
        <v>0</v>
      </c>
      <c r="P47" s="89"/>
      <c r="Q47" s="89">
        <f>MAX(Q14:Q44)</f>
        <v>0</v>
      </c>
      <c r="R47" s="89"/>
      <c r="S47" s="89">
        <f>MAX(S14:S44)</f>
        <v>0</v>
      </c>
      <c r="T47" s="89"/>
      <c r="U47" s="89">
        <f>MAX(U14:U44)</f>
        <v>12547</v>
      </c>
      <c r="V47" s="89"/>
      <c r="W47" s="89">
        <f>MAX(W14:W44)</f>
        <v>0</v>
      </c>
      <c r="X47" s="89"/>
      <c r="Y47" s="89">
        <f>MAX(Y14:Y44)</f>
        <v>18863</v>
      </c>
      <c r="Z47" s="89"/>
      <c r="AA47" s="89">
        <f>MAX(AA14:AA44)</f>
        <v>1519</v>
      </c>
      <c r="AB47" s="89"/>
      <c r="AC47" s="89">
        <f>MAX(AC14:AC44)</f>
        <v>0</v>
      </c>
      <c r="AD47" s="89"/>
      <c r="AE47" s="89">
        <f>MAX(AE14:AE44)</f>
        <v>0</v>
      </c>
      <c r="AF47" s="89"/>
      <c r="AG47" s="89">
        <f>MAX(AG14:AG44)</f>
        <v>174</v>
      </c>
      <c r="AH47" s="89"/>
      <c r="AI47" s="89">
        <f>MAX(AI14:AI44)</f>
        <v>0</v>
      </c>
      <c r="AJ47" s="89"/>
      <c r="AK47" s="89">
        <f>MAX(AK14:AK44)</f>
        <v>0</v>
      </c>
      <c r="AL47" s="89"/>
      <c r="AM47" s="89">
        <f>MAX(AM14:AM44)</f>
        <v>886</v>
      </c>
      <c r="AN47" s="89"/>
      <c r="AO47" s="89">
        <f>MAX(AO14:AO44)</f>
        <v>0</v>
      </c>
      <c r="AP47" s="89"/>
      <c r="AQ47" s="89">
        <f>MAX(AQ14:AQ44)</f>
        <v>0</v>
      </c>
      <c r="AR47" s="89"/>
      <c r="AS47" s="89">
        <f>MAX(AS14:AS44)</f>
        <v>0</v>
      </c>
      <c r="AT47" s="89"/>
      <c r="AU47" s="89">
        <f>MAX(AU14:AU44)</f>
        <v>5541</v>
      </c>
      <c r="AV47" s="89"/>
      <c r="AW47" s="89">
        <f>MAX(AW14:AW44)</f>
        <v>0</v>
      </c>
      <c r="AX47" s="89"/>
      <c r="AY47" s="89">
        <f>MAX(AY14:AY44)</f>
        <v>5352</v>
      </c>
      <c r="AZ47" s="89"/>
      <c r="BA47" s="89">
        <f>MAX(BA14:BA44)</f>
        <v>0</v>
      </c>
      <c r="BB47" s="89"/>
      <c r="BC47" s="89">
        <f>MAX(BC14:BC44)</f>
        <v>0</v>
      </c>
      <c r="BD47" s="89"/>
      <c r="BE47" s="89">
        <f>MAX(BE14:BE44)</f>
        <v>0</v>
      </c>
      <c r="BF47" s="89"/>
      <c r="BG47" s="89">
        <f>MAX(BG14:BG44)</f>
        <v>0</v>
      </c>
      <c r="BH47" s="89"/>
      <c r="BI47" s="89">
        <f>MAX(BI14:BI44)</f>
        <v>0</v>
      </c>
      <c r="BJ47" s="89"/>
      <c r="BK47" s="89">
        <f>MAX(BK14:BK44)</f>
        <v>0</v>
      </c>
      <c r="BL47" s="89"/>
      <c r="BM47" s="89">
        <f>MAX(BM14:BM44)</f>
        <v>169</v>
      </c>
      <c r="BN47" s="89"/>
      <c r="BO47" s="89">
        <f>MAX(BO14:BO44)</f>
        <v>492</v>
      </c>
      <c r="BP47" s="89"/>
      <c r="BQ47" s="89">
        <f>MAX(BQ14:BQ44)</f>
        <v>27107</v>
      </c>
      <c r="BR47" s="89"/>
      <c r="BS47" s="89">
        <f>MAX(BS14:BS44)</f>
        <v>5409</v>
      </c>
      <c r="BT47" s="89"/>
      <c r="BU47" s="89">
        <f>MAX(BU14:BU44)</f>
        <v>208</v>
      </c>
      <c r="BV47" s="89"/>
      <c r="BW47" s="89">
        <f>MAX(BW14:BW44)</f>
        <v>1083</v>
      </c>
      <c r="BX47" s="89"/>
      <c r="BY47" s="89">
        <f>MAX(BY14:BY44)</f>
        <v>0</v>
      </c>
      <c r="BZ47" s="89"/>
      <c r="CA47" s="89">
        <f>MAX(CA14:CA44)</f>
        <v>8927</v>
      </c>
      <c r="CB47" s="89"/>
      <c r="CC47" s="89">
        <f>MAX(CC14:CC44)</f>
        <v>0</v>
      </c>
      <c r="CD47" s="89"/>
      <c r="CE47" s="111"/>
    </row>
    <row r="48" spans="1:83" x14ac:dyDescent="0.2">
      <c r="A48" s="90" t="s">
        <v>15</v>
      </c>
      <c r="B48" s="89"/>
      <c r="C48" s="89">
        <f>MIN(C14:C44)</f>
        <v>0</v>
      </c>
      <c r="D48" s="89"/>
      <c r="E48" s="89">
        <f>MIN(E14:E44)</f>
        <v>0.1835</v>
      </c>
      <c r="F48" s="89"/>
      <c r="G48" s="89">
        <f>MIN(G14:G44)</f>
        <v>0.70950000000000002</v>
      </c>
      <c r="H48" s="89"/>
      <c r="I48" s="89">
        <f>MIN(I14:I44)</f>
        <v>0.22049999999999992</v>
      </c>
      <c r="J48" s="89"/>
      <c r="K48" s="89">
        <f>MIN(K14:K44)</f>
        <v>0</v>
      </c>
      <c r="L48" s="89"/>
      <c r="M48" s="89">
        <f>MIN(M14:M44)</f>
        <v>1195081.8999999999</v>
      </c>
      <c r="N48" s="89"/>
      <c r="O48" s="89">
        <f>MIN(O14:O44)</f>
        <v>0</v>
      </c>
      <c r="P48" s="89"/>
      <c r="Q48" s="89">
        <f>MIN(Q14:Q44)</f>
        <v>0</v>
      </c>
      <c r="R48" s="89"/>
      <c r="S48" s="89">
        <f>MIN(S14:S44)</f>
        <v>0</v>
      </c>
      <c r="T48" s="89"/>
      <c r="U48" s="89">
        <f>MIN(U14:U44)</f>
        <v>12547</v>
      </c>
      <c r="V48" s="89"/>
      <c r="W48" s="89">
        <f>MIN(W14:W44)</f>
        <v>0</v>
      </c>
      <c r="X48" s="89"/>
      <c r="Y48" s="89">
        <f>MIN(Y14:Y44)</f>
        <v>18863</v>
      </c>
      <c r="Z48" s="89"/>
      <c r="AA48" s="89">
        <f>MIN(AA14:AA44)</f>
        <v>1519</v>
      </c>
      <c r="AB48" s="89"/>
      <c r="AC48" s="89">
        <f>MIN(AC14:AC44)</f>
        <v>0</v>
      </c>
      <c r="AD48" s="89"/>
      <c r="AE48" s="89">
        <f>MIN(AE14:AE44)</f>
        <v>0</v>
      </c>
      <c r="AF48" s="89"/>
      <c r="AG48" s="89">
        <f>MIN(AG14:AG44)</f>
        <v>174</v>
      </c>
      <c r="AH48" s="89"/>
      <c r="AI48" s="89">
        <f>MIN(AI14:AI44)</f>
        <v>0</v>
      </c>
      <c r="AJ48" s="89"/>
      <c r="AK48" s="89">
        <f>MIN(AK14:AK44)</f>
        <v>0</v>
      </c>
      <c r="AL48" s="89"/>
      <c r="AM48" s="89">
        <f>MIN(AM14:AM44)</f>
        <v>886</v>
      </c>
      <c r="AN48" s="89"/>
      <c r="AO48" s="89">
        <f>MIN(AO14:AO44)</f>
        <v>0</v>
      </c>
      <c r="AP48" s="89"/>
      <c r="AQ48" s="89">
        <f>MIN(AQ14:AQ44)</f>
        <v>0</v>
      </c>
      <c r="AR48" s="89"/>
      <c r="AS48" s="89">
        <f>MIN(AS14:AS44)</f>
        <v>0</v>
      </c>
      <c r="AT48" s="89"/>
      <c r="AU48" s="89">
        <f>MIN(AU14:AU44)</f>
        <v>5541</v>
      </c>
      <c r="AV48" s="89"/>
      <c r="AW48" s="89">
        <f>MIN(AW14:AW44)</f>
        <v>0</v>
      </c>
      <c r="AX48" s="89"/>
      <c r="AY48" s="89">
        <f>MIN(AY14:AY44)</f>
        <v>5352</v>
      </c>
      <c r="AZ48" s="89"/>
      <c r="BA48" s="89">
        <f>MIN(BA14:BA44)</f>
        <v>0</v>
      </c>
      <c r="BB48" s="89"/>
      <c r="BC48" s="89">
        <f>MIN(BC14:BC44)</f>
        <v>0</v>
      </c>
      <c r="BD48" s="89"/>
      <c r="BE48" s="89">
        <f>MIN(BE14:BE44)</f>
        <v>0</v>
      </c>
      <c r="BF48" s="89"/>
      <c r="BG48" s="89">
        <f>MIN(BG14:BG44)</f>
        <v>0</v>
      </c>
      <c r="BH48" s="89"/>
      <c r="BI48" s="89">
        <f>MIN(BI14:BI44)</f>
        <v>0</v>
      </c>
      <c r="BJ48" s="89"/>
      <c r="BK48" s="89">
        <f>MIN(BK14:BK44)</f>
        <v>0</v>
      </c>
      <c r="BL48" s="89"/>
      <c r="BM48" s="89">
        <f>MIN(BM14:BM44)</f>
        <v>169</v>
      </c>
      <c r="BN48" s="89"/>
      <c r="BO48" s="89">
        <f>MIN(BO14:BO44)</f>
        <v>492</v>
      </c>
      <c r="BP48" s="89"/>
      <c r="BQ48" s="89">
        <f>MIN(BQ14:BQ44)</f>
        <v>27107</v>
      </c>
      <c r="BR48" s="89"/>
      <c r="BS48" s="89">
        <f>MIN(BS14:BS44)</f>
        <v>5409</v>
      </c>
      <c r="BT48" s="89"/>
      <c r="BU48" s="89">
        <f>MIN(BU14:BU44)</f>
        <v>208</v>
      </c>
      <c r="BV48" s="89"/>
      <c r="BW48" s="89">
        <f>MIN(BW14:BW44)</f>
        <v>1083</v>
      </c>
      <c r="BX48" s="89"/>
      <c r="BY48" s="89">
        <f>MIN(BY14:BY44)</f>
        <v>0</v>
      </c>
      <c r="BZ48" s="89"/>
      <c r="CA48" s="89">
        <f>MIN(CA14:CA44)</f>
        <v>8927</v>
      </c>
      <c r="CB48" s="89"/>
      <c r="CC48" s="89">
        <f>MIN(CC14:CC44)</f>
        <v>0</v>
      </c>
      <c r="CD48" s="89"/>
      <c r="CE48" s="111"/>
    </row>
    <row r="49" spans="1:83" x14ac:dyDescent="0.2">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KRGRRBtZ+UPW7eVwy5p7FuRMvN8baI2IQ12i6jrZgEXmIu6V7RidLWiUg9iU4ovACuzkrVJPz9nJuRufC/QgQ==" saltValue="ckgf8xIYSttXDsSl8sn1jw==" spinCount="100000" sheet="1" objects="1" scenarios="1" selectLockedCells="1"/>
  <mergeCells count="240">
    <mergeCell ref="CC9:CD9"/>
    <mergeCell ref="CC5:CD5"/>
    <mergeCell ref="CC6:CD6"/>
    <mergeCell ref="CC7:CD7"/>
    <mergeCell ref="CC8:CD8"/>
    <mergeCell ref="AA8:AB8"/>
    <mergeCell ref="AI8:AJ8"/>
    <mergeCell ref="AK8:AL8"/>
    <mergeCell ref="AY8:AZ8"/>
    <mergeCell ref="BI8:BJ8"/>
    <mergeCell ref="BY8:BZ8"/>
    <mergeCell ref="BE8:BF8"/>
    <mergeCell ref="AE8:AF8"/>
    <mergeCell ref="AA9:AB9"/>
    <mergeCell ref="AG5:AH5"/>
    <mergeCell ref="AI9:AJ9"/>
    <mergeCell ref="AK9:AL9"/>
    <mergeCell ref="AY9:AZ9"/>
    <mergeCell ref="BE9:BF9"/>
    <mergeCell ref="BC9:BD9"/>
    <mergeCell ref="BE6:BF6"/>
    <mergeCell ref="AY6:AZ6"/>
    <mergeCell ref="AY7:AZ7"/>
    <mergeCell ref="BG8:BH8"/>
    <mergeCell ref="O9:P9"/>
    <mergeCell ref="S9:T9"/>
    <mergeCell ref="U9:V9"/>
    <mergeCell ref="Q9:R9"/>
    <mergeCell ref="Y9:Z9"/>
    <mergeCell ref="W9:X9"/>
    <mergeCell ref="W8:X8"/>
    <mergeCell ref="AE9:AF9"/>
    <mergeCell ref="CC4:CD4"/>
    <mergeCell ref="Q8:R8"/>
    <mergeCell ref="O7:P7"/>
    <mergeCell ref="W7:X7"/>
    <mergeCell ref="BS4:BT4"/>
    <mergeCell ref="AY4:AZ4"/>
    <mergeCell ref="BY4:BZ4"/>
    <mergeCell ref="O8:P8"/>
    <mergeCell ref="Y4:Z4"/>
    <mergeCell ref="Y5:Z5"/>
    <mergeCell ref="U7:V7"/>
    <mergeCell ref="S7:T7"/>
    <mergeCell ref="Q7:R7"/>
    <mergeCell ref="S8:T8"/>
    <mergeCell ref="U8:V8"/>
    <mergeCell ref="W5:X5"/>
    <mergeCell ref="C9:D9"/>
    <mergeCell ref="C6:D6"/>
    <mergeCell ref="C4:D4"/>
    <mergeCell ref="C7:D7"/>
    <mergeCell ref="C5:D5"/>
    <mergeCell ref="K4:L4"/>
    <mergeCell ref="I4:J4"/>
    <mergeCell ref="G4:H4"/>
    <mergeCell ref="G8:H8"/>
    <mergeCell ref="E4:F4"/>
    <mergeCell ref="E5:F5"/>
    <mergeCell ref="G5:H5"/>
    <mergeCell ref="I5:J5"/>
    <mergeCell ref="C8:D8"/>
    <mergeCell ref="K5:L5"/>
    <mergeCell ref="K6:L6"/>
    <mergeCell ref="I6:J6"/>
    <mergeCell ref="G6:H6"/>
    <mergeCell ref="E6:F6"/>
    <mergeCell ref="E7:F7"/>
    <mergeCell ref="E8:F8"/>
    <mergeCell ref="M7:N7"/>
    <mergeCell ref="M8:N8"/>
    <mergeCell ref="E9:F9"/>
    <mergeCell ref="K7:L7"/>
    <mergeCell ref="K8:L8"/>
    <mergeCell ref="K9:L9"/>
    <mergeCell ref="M9:N9"/>
    <mergeCell ref="G9:H9"/>
    <mergeCell ref="I7:J7"/>
    <mergeCell ref="I8:J8"/>
    <mergeCell ref="I9:J9"/>
    <mergeCell ref="G7:H7"/>
    <mergeCell ref="M5:N5"/>
    <mergeCell ref="M6:N6"/>
    <mergeCell ref="U6:V6"/>
    <mergeCell ref="AA4:AB4"/>
    <mergeCell ref="AA5:AB5"/>
    <mergeCell ref="Q6:R6"/>
    <mergeCell ref="M4:N4"/>
    <mergeCell ref="Q4:R4"/>
    <mergeCell ref="AA6:AB6"/>
    <mergeCell ref="Y6:Z6"/>
    <mergeCell ref="W6:X6"/>
    <mergeCell ref="W4:X4"/>
    <mergeCell ref="U4:V4"/>
    <mergeCell ref="S4:T4"/>
    <mergeCell ref="U5:V5"/>
    <mergeCell ref="S5:T5"/>
    <mergeCell ref="S6:T6"/>
    <mergeCell ref="Q5:R5"/>
    <mergeCell ref="O4:P4"/>
    <mergeCell ref="O6:P6"/>
    <mergeCell ref="O5:P5"/>
    <mergeCell ref="Y8:Z8"/>
    <mergeCell ref="AG9:AH9"/>
    <mergeCell ref="AG8:AH8"/>
    <mergeCell ref="AG7:AH7"/>
    <mergeCell ref="AG6:AH6"/>
    <mergeCell ref="AC6:AD6"/>
    <mergeCell ref="AC7:AD7"/>
    <mergeCell ref="AC9:AD9"/>
    <mergeCell ref="AC8:AD8"/>
    <mergeCell ref="AE6:AF6"/>
    <mergeCell ref="AE7:AF7"/>
    <mergeCell ref="Y7:Z7"/>
    <mergeCell ref="AA7:AB7"/>
    <mergeCell ref="AW9:AX9"/>
    <mergeCell ref="AW8:AX8"/>
    <mergeCell ref="AW7:AX7"/>
    <mergeCell ref="AW6:AX6"/>
    <mergeCell ref="AC4:AD4"/>
    <mergeCell ref="AG4:AH4"/>
    <mergeCell ref="AI4:AJ4"/>
    <mergeCell ref="AI5:AJ5"/>
    <mergeCell ref="AE4:AF4"/>
    <mergeCell ref="AE5:AF5"/>
    <mergeCell ref="AC5:AD5"/>
    <mergeCell ref="AI6:AJ6"/>
    <mergeCell ref="AI7:AJ7"/>
    <mergeCell ref="AS9:AT9"/>
    <mergeCell ref="AU8:AV8"/>
    <mergeCell ref="AU9:AV9"/>
    <mergeCell ref="AU6:AV6"/>
    <mergeCell ref="AU7:AV7"/>
    <mergeCell ref="AM9:AN9"/>
    <mergeCell ref="AM7:AN7"/>
    <mergeCell ref="AO9:AP9"/>
    <mergeCell ref="AQ8:AR8"/>
    <mergeCell ref="AQ9:AR9"/>
    <mergeCell ref="AO7:AP7"/>
    <mergeCell ref="AO8:AP8"/>
    <mergeCell ref="AQ7:AR7"/>
    <mergeCell ref="AK4:AL4"/>
    <mergeCell ref="AK5:AL5"/>
    <mergeCell ref="AK6:AL6"/>
    <mergeCell ref="AM4:AN4"/>
    <mergeCell ref="AM5:AN5"/>
    <mergeCell ref="AM6:AN6"/>
    <mergeCell ref="AW5:AX5"/>
    <mergeCell ref="AS8:AT8"/>
    <mergeCell ref="AM8:AN8"/>
    <mergeCell ref="AK7:AL7"/>
    <mergeCell ref="AO4:AP4"/>
    <mergeCell ref="AO5:AP5"/>
    <mergeCell ref="AO6:AP6"/>
    <mergeCell ref="AQ4:AR4"/>
    <mergeCell ref="AQ5:AR5"/>
    <mergeCell ref="AQ6:AR6"/>
    <mergeCell ref="AS7:AT7"/>
    <mergeCell ref="BM4:BN4"/>
    <mergeCell ref="BM5:BN5"/>
    <mergeCell ref="BM6:BN6"/>
    <mergeCell ref="BG4:BH4"/>
    <mergeCell ref="BI4:BJ4"/>
    <mergeCell ref="BI6:BJ6"/>
    <mergeCell ref="BK6:BL6"/>
    <mergeCell ref="BG5:BH5"/>
    <mergeCell ref="BM9:BN9"/>
    <mergeCell ref="BG7:BH7"/>
    <mergeCell ref="BK4:BL4"/>
    <mergeCell ref="BK5:BL5"/>
    <mergeCell ref="BI5:BJ5"/>
    <mergeCell ref="BG6:BH6"/>
    <mergeCell ref="BI7:BJ7"/>
    <mergeCell ref="BK9:BL9"/>
    <mergeCell ref="BM7:BN7"/>
    <mergeCell ref="BM8:BN8"/>
    <mergeCell ref="BI9:BJ9"/>
    <mergeCell ref="BK7:BL7"/>
    <mergeCell ref="BK8:BL8"/>
    <mergeCell ref="BG9:BH9"/>
    <mergeCell ref="BA7:BB7"/>
    <mergeCell ref="BA9:BB9"/>
    <mergeCell ref="BA8:BB8"/>
    <mergeCell ref="BC7:BD7"/>
    <mergeCell ref="BC8:BD8"/>
    <mergeCell ref="BW9:BX9"/>
    <mergeCell ref="BU7:BV7"/>
    <mergeCell ref="BU8:BV8"/>
    <mergeCell ref="BO5:BP5"/>
    <mergeCell ref="BO6:BP6"/>
    <mergeCell ref="BO7:BP7"/>
    <mergeCell ref="BU9:BV9"/>
    <mergeCell ref="BW6:BX6"/>
    <mergeCell ref="BW7:BX7"/>
    <mergeCell ref="BS5:BT5"/>
    <mergeCell ref="BS9:BT9"/>
    <mergeCell ref="BS6:BT6"/>
    <mergeCell ref="BS7:BT7"/>
    <mergeCell ref="BS8:BT8"/>
    <mergeCell ref="BQ9:BR9"/>
    <mergeCell ref="BO9:BP9"/>
    <mergeCell ref="BE5:BF5"/>
    <mergeCell ref="BW4:BX4"/>
    <mergeCell ref="CA8:CB8"/>
    <mergeCell ref="BW8:BX8"/>
    <mergeCell ref="BU4:BV4"/>
    <mergeCell ref="BU5:BV5"/>
    <mergeCell ref="BU6:BV6"/>
    <mergeCell ref="BE7:BF7"/>
    <mergeCell ref="CA9:CB9"/>
    <mergeCell ref="CA4:CB4"/>
    <mergeCell ref="CA5:CB5"/>
    <mergeCell ref="CA6:CB6"/>
    <mergeCell ref="CA7:CB7"/>
    <mergeCell ref="BW5:BX5"/>
    <mergeCell ref="BY9:BZ9"/>
    <mergeCell ref="BY5:BZ5"/>
    <mergeCell ref="BY6:BZ6"/>
    <mergeCell ref="BY7:BZ7"/>
    <mergeCell ref="BQ4:BR4"/>
    <mergeCell ref="BO8:BP8"/>
    <mergeCell ref="BQ8:BR8"/>
    <mergeCell ref="BQ5:BR5"/>
    <mergeCell ref="BQ6:BR6"/>
    <mergeCell ref="BQ7:BR7"/>
    <mergeCell ref="BO4:BP4"/>
    <mergeCell ref="BE4:BF4"/>
    <mergeCell ref="AS4:AT4"/>
    <mergeCell ref="AS5:AT5"/>
    <mergeCell ref="AU4:AV4"/>
    <mergeCell ref="AU5:AV5"/>
    <mergeCell ref="BC4:BD4"/>
    <mergeCell ref="BC5:BD5"/>
    <mergeCell ref="BA6:BB6"/>
    <mergeCell ref="BC6:BD6"/>
    <mergeCell ref="BA4:BB4"/>
    <mergeCell ref="AS6:AT6"/>
    <mergeCell ref="BA5:BB5"/>
    <mergeCell ref="AY5:AZ5"/>
    <mergeCell ref="AW4:AX4"/>
  </mergeCells>
  <phoneticPr fontId="0" type="noConversion"/>
  <conditionalFormatting sqref="C46 E46 G46 I46 K46 M46 O46 Q46 S46 U46 W46 Y46 AA46 AC46 AG46 AI46 AK46 AM46 AO46 AQ46 AS46 AU46 AY46 BA46 BC46 BE46 BG46 BI46 BK46 BM46 BO46 BQ46 BS46 BU46 BW46 BY46 CA46 CC46">
    <cfRule type="cellIs" dxfId="130" priority="1494" stopIfTrue="1" operator="greaterThan">
      <formula>$C$5</formula>
    </cfRule>
  </conditionalFormatting>
  <conditionalFormatting sqref="C45:O45 Q45:AD45 AF45:AV45 AX45:CD45">
    <cfRule type="cellIs" dxfId="129" priority="1489" stopIfTrue="1" operator="lessThan">
      <formula>C$9</formula>
    </cfRule>
  </conditionalFormatting>
  <conditionalFormatting sqref="C47:AD47 AF47:AV47 AX47:CD47">
    <cfRule type="cellIs" dxfId="128" priority="1491"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27" priority="1490" stopIfTrue="1" operator="greaterThan">
      <formula>D7</formula>
    </cfRule>
  </conditionalFormatting>
  <conditionalFormatting sqref="E14:E28 E30:E44">
    <cfRule type="expression" dxfId="126" priority="38" stopIfTrue="1">
      <formula>AND(NOT(ISBLANK(E$7)),E14&gt;E$7)</formula>
    </cfRule>
  </conditionalFormatting>
  <conditionalFormatting sqref="G14:G28">
    <cfRule type="expression" dxfId="125" priority="23" stopIfTrue="1">
      <formula>AND(NOT(ISBLANK(G$7)),G14&gt;G$7)</formula>
    </cfRule>
  </conditionalFormatting>
  <conditionalFormatting sqref="G30:G44">
    <cfRule type="expression" dxfId="124" priority="22" stopIfTrue="1">
      <formula>AND(NOT(ISBLANK(G$7)),G30&gt;G$7)</formula>
    </cfRule>
  </conditionalFormatting>
  <conditionalFormatting sqref="I14:I44">
    <cfRule type="expression" dxfId="123" priority="1" stopIfTrue="1">
      <formula>AND(NOT(ISBLANK(I$7)),I14&gt;I$7)</formula>
    </cfRule>
  </conditionalFormatting>
  <conditionalFormatting sqref="P45">
    <cfRule type="cellIs" dxfId="122" priority="1492" stopIfTrue="1" operator="lessThan">
      <formula>O$9</formula>
    </cfRule>
  </conditionalFormatting>
  <conditionalFormatting sqref="U14:U28 W14:W28">
    <cfRule type="expression" dxfId="121" priority="67" stopIfTrue="1">
      <formula>AND(NOT(ISBLANK(U$7)),U14&gt;U$7)</formula>
    </cfRule>
  </conditionalFormatting>
  <conditionalFormatting sqref="U30:U44 W30:W44">
    <cfRule type="expression" dxfId="120" priority="62" stopIfTrue="1">
      <formula>AND(NOT(ISBLANK(U$7)),U30&gt;U$7)</formula>
    </cfRule>
  </conditionalFormatting>
  <conditionalFormatting sqref="V14:V19">
    <cfRule type="expression" dxfId="119" priority="96" stopIfTrue="1">
      <formula>AND(NOT(ISBLANK(V$7)),V14&gt;V$7)</formula>
    </cfRule>
  </conditionalFormatting>
  <conditionalFormatting sqref="V22">
    <cfRule type="expression" dxfId="118" priority="1428" stopIfTrue="1">
      <formula>AND(NOT(ISBLANK(V$7)),V22&gt;V$7)</formula>
    </cfRule>
  </conditionalFormatting>
  <conditionalFormatting sqref="V24">
    <cfRule type="expression" dxfId="117" priority="1368" stopIfTrue="1">
      <formula>AND(NOT(ISBLANK(V$7)),V24&gt;V$7)</formula>
    </cfRule>
  </conditionalFormatting>
  <conditionalFormatting sqref="X14:X17">
    <cfRule type="expression" dxfId="116" priority="103" stopIfTrue="1">
      <formula>AND(NOT(ISBLANK(X$7)),X14&gt;X$7)</formula>
    </cfRule>
  </conditionalFormatting>
  <conditionalFormatting sqref="X19">
    <cfRule type="expression" dxfId="115" priority="1003" stopIfTrue="1">
      <formula>AND(NOT(ISBLANK(X$7)),X19&gt;X$7)</formula>
    </cfRule>
  </conditionalFormatting>
  <conditionalFormatting sqref="X21:X22">
    <cfRule type="expression" dxfId="114" priority="1429" stopIfTrue="1">
      <formula>AND(NOT(ISBLANK(X$7)),X21&gt;X$7)</formula>
    </cfRule>
  </conditionalFormatting>
  <conditionalFormatting sqref="X24">
    <cfRule type="expression" dxfId="113" priority="1369" stopIfTrue="1">
      <formula>AND(NOT(ISBLANK(X$7)),X24&gt;X$7)</formula>
    </cfRule>
  </conditionalFormatting>
  <conditionalFormatting sqref="Y30:Y44 AA30:AA44 AC30:AC44 AG30:AG44 AI30:AI44 AK30:AK44 AM30:AM44 AO30:AO44 AQ30:AQ44 AS30:AS44 AU30:AU44 AY30:AY44 BA30:BA44 BC30:BC44 BE30:BE44 BG30:BG44 BI30:BI44 BK30:BK44 BM30:BM44 BO30:BO44 BQ30:BQ44 BS30:BS44 BU30:BU44 BW30:BW44 BY30:BY44 CA30:CA44 AE30:AE49 AW30:AW73">
    <cfRule type="expression" dxfId="112" priority="4" stopIfTrue="1">
      <formula>AND(NOT(ISBLANK(Y$7)),Y30&gt;Y$7)</formula>
    </cfRule>
  </conditionalFormatting>
  <conditionalFormatting sqref="Y14:AS19">
    <cfRule type="expression" dxfId="111" priority="736" stopIfTrue="1">
      <formula>AND(NOT(ISBLANK(Y$7)),Y14&gt;Y$7)</formula>
    </cfRule>
  </conditionalFormatting>
  <conditionalFormatting sqref="Z14">
    <cfRule type="expression" dxfId="110" priority="648" stopIfTrue="1">
      <formula>AND(NOT(ISBLANK(Z$7)),Z14&gt;Z$7)</formula>
    </cfRule>
  </conditionalFormatting>
  <conditionalFormatting sqref="Z16:Z17">
    <cfRule type="expression" dxfId="109" priority="108" stopIfTrue="1">
      <formula>AND(NOT(ISBLANK(Z$7)),Z16&gt;Z$7)</formula>
    </cfRule>
  </conditionalFormatting>
  <conditionalFormatting sqref="Z21:Z22">
    <cfRule type="expression" dxfId="108" priority="1430" stopIfTrue="1">
      <formula>AND(NOT(ISBLANK(Z$7)),Z21&gt;Z$7)</formula>
    </cfRule>
  </conditionalFormatting>
  <conditionalFormatting sqref="Z24">
    <cfRule type="expression" dxfId="107" priority="1370" stopIfTrue="1">
      <formula>AND(NOT(ISBLANK(Z$7)),Z24&gt;Z$7)</formula>
    </cfRule>
  </conditionalFormatting>
  <conditionalFormatting sqref="AB14">
    <cfRule type="expression" dxfId="106" priority="662" stopIfTrue="1">
      <formula>AND(NOT(ISBLANK(AB$7)),AB14&gt;AB$7)</formula>
    </cfRule>
  </conditionalFormatting>
  <conditionalFormatting sqref="AB16:AB17">
    <cfRule type="expression" dxfId="105" priority="122" stopIfTrue="1">
      <formula>AND(NOT(ISBLANK(AB$7)),AB16&gt;AB$7)</formula>
    </cfRule>
  </conditionalFormatting>
  <conditionalFormatting sqref="AB21:AB22">
    <cfRule type="expression" dxfId="104" priority="1431" stopIfTrue="1">
      <formula>AND(NOT(ISBLANK(AB$7)),AB21&gt;AB$7)</formula>
    </cfRule>
  </conditionalFormatting>
  <conditionalFormatting sqref="AB24">
    <cfRule type="expression" dxfId="103" priority="1371" stopIfTrue="1">
      <formula>AND(NOT(ISBLANK(AB$7)),AB24&gt;AB$7)</formula>
    </cfRule>
  </conditionalFormatting>
  <conditionalFormatting sqref="AC21:AC28">
    <cfRule type="expression" dxfId="102" priority="26" stopIfTrue="1">
      <formula>AND(NOT(ISBLANK(AC$7)),AC21&gt;AC$7)</formula>
    </cfRule>
  </conditionalFormatting>
  <conditionalFormatting sqref="AD14">
    <cfRule type="expression" dxfId="101" priority="664" stopIfTrue="1">
      <formula>AND(NOT(ISBLANK(AD$7)),AD14&gt;AD$7)</formula>
    </cfRule>
  </conditionalFormatting>
  <conditionalFormatting sqref="AD16:AD17">
    <cfRule type="expression" dxfId="100" priority="124" stopIfTrue="1">
      <formula>AND(NOT(ISBLANK(AD$7)),AD16&gt;AD$7)</formula>
    </cfRule>
  </conditionalFormatting>
  <conditionalFormatting sqref="AD21:AD22">
    <cfRule type="expression" dxfId="99" priority="1432" stopIfTrue="1">
      <formula>AND(NOT(ISBLANK(AD$7)),AD21&gt;AD$7)</formula>
    </cfRule>
  </conditionalFormatting>
  <conditionalFormatting sqref="AD24">
    <cfRule type="expression" dxfId="98" priority="1372" stopIfTrue="1">
      <formula>AND(NOT(ISBLANK(AD$7)),AD24&gt;AD$7)</formula>
    </cfRule>
  </conditionalFormatting>
  <conditionalFormatting sqref="AF14">
    <cfRule type="expression" dxfId="97" priority="666" stopIfTrue="1">
      <formula>AND(NOT(ISBLANK(AF$7)),AF14&gt;AF$7)</formula>
    </cfRule>
  </conditionalFormatting>
  <conditionalFormatting sqref="AF16:AF17">
    <cfRule type="expression" dxfId="96" priority="126" stopIfTrue="1">
      <formula>AND(NOT(ISBLANK(AF$7)),AF16&gt;AF$7)</formula>
    </cfRule>
  </conditionalFormatting>
  <conditionalFormatting sqref="AF21:AF22">
    <cfRule type="expression" dxfId="95" priority="1433" stopIfTrue="1">
      <formula>AND(NOT(ISBLANK(AF$7)),AF21&gt;AF$7)</formula>
    </cfRule>
  </conditionalFormatting>
  <conditionalFormatting sqref="AF24">
    <cfRule type="expression" dxfId="94" priority="1373" stopIfTrue="1">
      <formula>AND(NOT(ISBLANK(AF$7)),AF24&gt;AF$7)</formula>
    </cfRule>
  </conditionalFormatting>
  <conditionalFormatting sqref="AH14">
    <cfRule type="expression" dxfId="93" priority="668" stopIfTrue="1">
      <formula>AND(NOT(ISBLANK(AH$7)),AH14&gt;AH$7)</formula>
    </cfRule>
  </conditionalFormatting>
  <conditionalFormatting sqref="AH16:AH17">
    <cfRule type="expression" dxfId="92" priority="128" stopIfTrue="1">
      <formula>AND(NOT(ISBLANK(AH$7)),AH16&gt;AH$7)</formula>
    </cfRule>
  </conditionalFormatting>
  <conditionalFormatting sqref="AH21:AH22">
    <cfRule type="expression" dxfId="91" priority="1434" stopIfTrue="1">
      <formula>AND(NOT(ISBLANK(AH$7)),AH21&gt;AH$7)</formula>
    </cfRule>
  </conditionalFormatting>
  <conditionalFormatting sqref="AH24">
    <cfRule type="expression" dxfId="90" priority="1374" stopIfTrue="1">
      <formula>AND(NOT(ISBLANK(AH$7)),AH24&gt;AH$7)</formula>
    </cfRule>
  </conditionalFormatting>
  <conditionalFormatting sqref="AJ14">
    <cfRule type="expression" dxfId="89" priority="670" stopIfTrue="1">
      <formula>AND(NOT(ISBLANK(AJ$7)),AJ14&gt;AJ$7)</formula>
    </cfRule>
  </conditionalFormatting>
  <conditionalFormatting sqref="AJ16:AJ17">
    <cfRule type="expression" dxfId="88" priority="130" stopIfTrue="1">
      <formula>AND(NOT(ISBLANK(AJ$7)),AJ16&gt;AJ$7)</formula>
    </cfRule>
  </conditionalFormatting>
  <conditionalFormatting sqref="AJ21:AJ22">
    <cfRule type="expression" dxfId="87" priority="1435" stopIfTrue="1">
      <formula>AND(NOT(ISBLANK(AJ$7)),AJ21&gt;AJ$7)</formula>
    </cfRule>
  </conditionalFormatting>
  <conditionalFormatting sqref="AJ24">
    <cfRule type="expression" dxfId="86" priority="1375" stopIfTrue="1">
      <formula>AND(NOT(ISBLANK(AJ$7)),AJ24&gt;AJ$7)</formula>
    </cfRule>
  </conditionalFormatting>
  <conditionalFormatting sqref="AL14">
    <cfRule type="expression" dxfId="85" priority="672" stopIfTrue="1">
      <formula>AND(NOT(ISBLANK(AL$7)),AL14&gt;AL$7)</formula>
    </cfRule>
  </conditionalFormatting>
  <conditionalFormatting sqref="AL16:AL17">
    <cfRule type="expression" dxfId="84" priority="132" stopIfTrue="1">
      <formula>AND(NOT(ISBLANK(AL$7)),AL16&gt;AL$7)</formula>
    </cfRule>
  </conditionalFormatting>
  <conditionalFormatting sqref="AL21:AL22">
    <cfRule type="expression" dxfId="83" priority="1436" stopIfTrue="1">
      <formula>AND(NOT(ISBLANK(AL$7)),AL21&gt;AL$7)</formula>
    </cfRule>
  </conditionalFormatting>
  <conditionalFormatting sqref="AL24">
    <cfRule type="expression" dxfId="82" priority="1376" stopIfTrue="1">
      <formula>AND(NOT(ISBLANK(AL$7)),AL24&gt;AL$7)</formula>
    </cfRule>
  </conditionalFormatting>
  <conditionalFormatting sqref="AN14">
    <cfRule type="expression" dxfId="81" priority="674" stopIfTrue="1">
      <formula>AND(NOT(ISBLANK(AN$7)),AN14&gt;AN$7)</formula>
    </cfRule>
  </conditionalFormatting>
  <conditionalFormatting sqref="AN16:AN17">
    <cfRule type="expression" dxfId="80" priority="134" stopIfTrue="1">
      <formula>AND(NOT(ISBLANK(AN$7)),AN16&gt;AN$7)</formula>
    </cfRule>
  </conditionalFormatting>
  <conditionalFormatting sqref="AN21:AN22">
    <cfRule type="expression" dxfId="79" priority="1437" stopIfTrue="1">
      <formula>AND(NOT(ISBLANK(AN$7)),AN21&gt;AN$7)</formula>
    </cfRule>
  </conditionalFormatting>
  <conditionalFormatting sqref="AN24">
    <cfRule type="expression" dxfId="78" priority="1377" stopIfTrue="1">
      <formula>AND(NOT(ISBLANK(AN$7)),AN24&gt;AN$7)</formula>
    </cfRule>
  </conditionalFormatting>
  <conditionalFormatting sqref="AP14">
    <cfRule type="expression" dxfId="77" priority="676" stopIfTrue="1">
      <formula>AND(NOT(ISBLANK(AP$7)),AP14&gt;AP$7)</formula>
    </cfRule>
  </conditionalFormatting>
  <conditionalFormatting sqref="AP16:AP17">
    <cfRule type="expression" dxfId="76" priority="136" stopIfTrue="1">
      <formula>AND(NOT(ISBLANK(AP$7)),AP16&gt;AP$7)</formula>
    </cfRule>
  </conditionalFormatting>
  <conditionalFormatting sqref="AP21:AP22">
    <cfRule type="expression" dxfId="75" priority="1438" stopIfTrue="1">
      <formula>AND(NOT(ISBLANK(AP$7)),AP21&gt;AP$7)</formula>
    </cfRule>
  </conditionalFormatting>
  <conditionalFormatting sqref="AP24">
    <cfRule type="expression" dxfId="74" priority="1378" stopIfTrue="1">
      <formula>AND(NOT(ISBLANK(AP$7)),AP24&gt;AP$7)</formula>
    </cfRule>
  </conditionalFormatting>
  <conditionalFormatting sqref="AR14">
    <cfRule type="expression" dxfId="73" priority="678" stopIfTrue="1">
      <formula>AND(NOT(ISBLANK(AR$7)),AR14&gt;AR$7)</formula>
    </cfRule>
  </conditionalFormatting>
  <conditionalFormatting sqref="AR16:AR17">
    <cfRule type="expression" dxfId="72" priority="138" stopIfTrue="1">
      <formula>AND(NOT(ISBLANK(AR$7)),AR16&gt;AR$7)</formula>
    </cfRule>
  </conditionalFormatting>
  <conditionalFormatting sqref="AR21:AR22">
    <cfRule type="expression" dxfId="71" priority="1439" stopIfTrue="1">
      <formula>AND(NOT(ISBLANK(AR$7)),AR21&gt;AR$7)</formula>
    </cfRule>
  </conditionalFormatting>
  <conditionalFormatting sqref="AR24">
    <cfRule type="expression" dxfId="70" priority="1379" stopIfTrue="1">
      <formula>AND(NOT(ISBLANK(AR$7)),AR24&gt;AR$7)</formula>
    </cfRule>
  </conditionalFormatting>
  <conditionalFormatting sqref="AT14">
    <cfRule type="expression" dxfId="69" priority="610" stopIfTrue="1">
      <formula>AND(NOT(ISBLANK(AT$7)),AT14&gt;AT$7)</formula>
    </cfRule>
  </conditionalFormatting>
  <conditionalFormatting sqref="AT16:AT19">
    <cfRule type="expression" dxfId="68" priority="70" stopIfTrue="1">
      <formula>AND(NOT(ISBLANK(AT$7)),AT16&gt;AT$7)</formula>
    </cfRule>
  </conditionalFormatting>
  <conditionalFormatting sqref="AT21:AT22">
    <cfRule type="expression" dxfId="67" priority="1440" stopIfTrue="1">
      <formula>AND(NOT(ISBLANK(AT$7)),AT21&gt;AT$7)</formula>
    </cfRule>
  </conditionalFormatting>
  <conditionalFormatting sqref="AT24">
    <cfRule type="expression" dxfId="66" priority="1380" stopIfTrue="1">
      <formula>AND(NOT(ISBLANK(AT$7)),AT24&gt;AT$7)</formula>
    </cfRule>
  </conditionalFormatting>
  <conditionalFormatting sqref="AU14:AU17">
    <cfRule type="expression" dxfId="65" priority="140" stopIfTrue="1">
      <formula>AND(NOT(ISBLANK(AT$7)),AU14&gt;AT$7)</formula>
    </cfRule>
  </conditionalFormatting>
  <conditionalFormatting sqref="AU14:AU19 BK14:BK24 K14:K28 M14:M28 O14:O28 Q14:Q28 S14:S28 C14:C44 K30:K44 M30:M44 O30:O44 Q30:Q44 S30:S44">
    <cfRule type="expression" dxfId="64" priority="1487" stopIfTrue="1">
      <formula>AND(NOT(ISBLANK(C$7)),C14&gt;C$7)</formula>
    </cfRule>
  </conditionalFormatting>
  <conditionalFormatting sqref="AU19">
    <cfRule type="expression" dxfId="63" priority="1040" stopIfTrue="1">
      <formula>AND(NOT(ISBLANK(AT$7)),AU19&gt;AT$7)</formula>
    </cfRule>
  </conditionalFormatting>
  <conditionalFormatting sqref="AV14">
    <cfRule type="expression" dxfId="62" priority="682" stopIfTrue="1">
      <formula>AND(NOT(ISBLANK(AV$7)),AV14&gt;AV$7)</formula>
    </cfRule>
  </conditionalFormatting>
  <conditionalFormatting sqref="AV16:AV17">
    <cfRule type="expression" dxfId="61" priority="142" stopIfTrue="1">
      <formula>AND(NOT(ISBLANK(AV$7)),AV16&gt;AV$7)</formula>
    </cfRule>
  </conditionalFormatting>
  <conditionalFormatting sqref="AV21:AV22">
    <cfRule type="expression" dxfId="60" priority="1441" stopIfTrue="1">
      <formula>AND(NOT(ISBLANK(AV$7)),AV21&gt;AV$7)</formula>
    </cfRule>
  </conditionalFormatting>
  <conditionalFormatting sqref="AV24">
    <cfRule type="expression" dxfId="59" priority="1381" stopIfTrue="1">
      <formula>AND(NOT(ISBLANK(AV$7)),AV24&gt;AV$7)</formula>
    </cfRule>
  </conditionalFormatting>
  <conditionalFormatting sqref="AV14:BF19">
    <cfRule type="expression" dxfId="58" priority="703" stopIfTrue="1">
      <formula>AND(NOT(ISBLANK(AV$7)),AV14&gt;AV$7)</formula>
    </cfRule>
  </conditionalFormatting>
  <conditionalFormatting sqref="AX14">
    <cfRule type="expression" dxfId="57" priority="684" stopIfTrue="1">
      <formula>AND(NOT(ISBLANK(AX$7)),AX14&gt;AX$7)</formula>
    </cfRule>
  </conditionalFormatting>
  <conditionalFormatting sqref="AX16:AX17">
    <cfRule type="expression" dxfId="56" priority="144" stopIfTrue="1">
      <formula>AND(NOT(ISBLANK(AX$7)),AX16&gt;AX$7)</formula>
    </cfRule>
  </conditionalFormatting>
  <conditionalFormatting sqref="AX21:AX22">
    <cfRule type="expression" dxfId="55" priority="1442" stopIfTrue="1">
      <formula>AND(NOT(ISBLANK(AX$7)),AX21&gt;AX$7)</formula>
    </cfRule>
  </conditionalFormatting>
  <conditionalFormatting sqref="AX24">
    <cfRule type="expression" dxfId="54" priority="1382" stopIfTrue="1">
      <formula>AND(NOT(ISBLANK(AX$7)),AX24&gt;AX$7)</formula>
    </cfRule>
  </conditionalFormatting>
  <conditionalFormatting sqref="AZ14">
    <cfRule type="expression" dxfId="53" priority="686" stopIfTrue="1">
      <formula>AND(NOT(ISBLANK(AZ$7)),AZ14&gt;AZ$7)</formula>
    </cfRule>
  </conditionalFormatting>
  <conditionalFormatting sqref="AZ16:AZ17">
    <cfRule type="expression" dxfId="52" priority="146" stopIfTrue="1">
      <formula>AND(NOT(ISBLANK(AZ$7)),AZ16&gt;AZ$7)</formula>
    </cfRule>
  </conditionalFormatting>
  <conditionalFormatting sqref="AZ21:AZ22">
    <cfRule type="expression" dxfId="51" priority="1443" stopIfTrue="1">
      <formula>AND(NOT(ISBLANK(AZ$7)),AZ21&gt;AZ$7)</formula>
    </cfRule>
  </conditionalFormatting>
  <conditionalFormatting sqref="AZ24">
    <cfRule type="expression" dxfId="50" priority="1383" stopIfTrue="1">
      <formula>AND(NOT(ISBLANK(AZ$7)),AZ24&gt;AZ$7)</formula>
    </cfRule>
  </conditionalFormatting>
  <conditionalFormatting sqref="BB14">
    <cfRule type="expression" dxfId="49" priority="615" stopIfTrue="1">
      <formula>AND(NOT(ISBLANK(BB$7)),BB14&gt;BB$7)</formula>
    </cfRule>
  </conditionalFormatting>
  <conditionalFormatting sqref="BB16:BB17">
    <cfRule type="expression" dxfId="48" priority="75" stopIfTrue="1">
      <formula>AND(NOT(ISBLANK(BB$7)),BB16&gt;BB$7)</formula>
    </cfRule>
  </conditionalFormatting>
  <conditionalFormatting sqref="BB21:BB22">
    <cfRule type="expression" dxfId="47" priority="1444" stopIfTrue="1">
      <formula>AND(NOT(ISBLANK(BB$7)),BB21&gt;BB$7)</formula>
    </cfRule>
  </conditionalFormatting>
  <conditionalFormatting sqref="BB24">
    <cfRule type="expression" dxfId="46" priority="1384" stopIfTrue="1">
      <formula>AND(NOT(ISBLANK(BB$7)),BB24&gt;BB$7)</formula>
    </cfRule>
  </conditionalFormatting>
  <conditionalFormatting sqref="BD14">
    <cfRule type="expression" dxfId="45" priority="618" stopIfTrue="1">
      <formula>AND(NOT(ISBLANK(BD$7)),BD14&gt;BD$7)</formula>
    </cfRule>
  </conditionalFormatting>
  <conditionalFormatting sqref="BD16:BD17">
    <cfRule type="expression" dxfId="44" priority="78" stopIfTrue="1">
      <formula>AND(NOT(ISBLANK(BD$7)),BD16&gt;BD$7)</formula>
    </cfRule>
  </conditionalFormatting>
  <conditionalFormatting sqref="BD21:BD22">
    <cfRule type="expression" dxfId="43" priority="1445" stopIfTrue="1">
      <formula>AND(NOT(ISBLANK(BD$7)),BD21&gt;BD$7)</formula>
    </cfRule>
  </conditionalFormatting>
  <conditionalFormatting sqref="BD24">
    <cfRule type="expression" dxfId="42" priority="1385" stopIfTrue="1">
      <formula>AND(NOT(ISBLANK(BD$7)),BD24&gt;BD$7)</formula>
    </cfRule>
  </conditionalFormatting>
  <conditionalFormatting sqref="BF14">
    <cfRule type="expression" dxfId="41" priority="621" stopIfTrue="1">
      <formula>AND(NOT(ISBLANK(BF$7)),BF14&gt;BF$7)</formula>
    </cfRule>
  </conditionalFormatting>
  <conditionalFormatting sqref="BF16:BF17">
    <cfRule type="expression" dxfId="40" priority="81" stopIfTrue="1">
      <formula>AND(NOT(ISBLANK(BF$7)),BF16&gt;BF$7)</formula>
    </cfRule>
  </conditionalFormatting>
  <conditionalFormatting sqref="BF21:BF22">
    <cfRule type="expression" dxfId="39" priority="1446" stopIfTrue="1">
      <formula>AND(NOT(ISBLANK(BF$7)),BF21&gt;BF$7)</formula>
    </cfRule>
  </conditionalFormatting>
  <conditionalFormatting sqref="BF24">
    <cfRule type="expression" dxfId="38" priority="1386" stopIfTrue="1">
      <formula>AND(NOT(ISBLANK(BF$7)),BF24&gt;BF$7)</formula>
    </cfRule>
  </conditionalFormatting>
  <conditionalFormatting sqref="BG14:BG28 BI14:BI28 BM14:BM28 BO14:BO28 BQ14:BQ28 BS14:BS28 BU14:BU28 BW14:BW28 BY14:BY28 CA14:CA28 Y21:Y28 AA21:AA28 AE21:AE28 AG21:AG28 AI21:AI28 AK21:AK28 AM21:AM28 AO21:AO28 AQ21:AQ28 AS21:AS28 AU21:AU28 AW21:AW28 AY21:AY28 BA21:BA28 BC21:BC28 BE21:BE28 BK25:BK28">
    <cfRule type="expression" dxfId="37" priority="33" stopIfTrue="1">
      <formula>AND(NOT(ISBLANK(Y$7)),Y14&gt;Y$7)</formula>
    </cfRule>
  </conditionalFormatting>
  <conditionalFormatting sqref="BH14:BH19">
    <cfRule type="expression" dxfId="36" priority="84" stopIfTrue="1">
      <formula>AND(NOT(ISBLANK(BH$7)),BH14&gt;BH$7)</formula>
    </cfRule>
  </conditionalFormatting>
  <conditionalFormatting sqref="BH21:BH22">
    <cfRule type="expression" dxfId="35" priority="1447" stopIfTrue="1">
      <formula>AND(NOT(ISBLANK(BH$7)),BH21&gt;BH$7)</formula>
    </cfRule>
  </conditionalFormatting>
  <conditionalFormatting sqref="BH24">
    <cfRule type="expression" dxfId="34" priority="1387" stopIfTrue="1">
      <formula>AND(NOT(ISBLANK(BH$7)),BH24&gt;BH$7)</formula>
    </cfRule>
  </conditionalFormatting>
  <conditionalFormatting sqref="BJ14:BJ19">
    <cfRule type="expression" dxfId="33" priority="87" stopIfTrue="1">
      <formula>AND(NOT(ISBLANK(BJ$7)),BJ14&gt;BJ$7)</formula>
    </cfRule>
  </conditionalFormatting>
  <conditionalFormatting sqref="BJ21:BJ22">
    <cfRule type="expression" dxfId="32" priority="1448" stopIfTrue="1">
      <formula>AND(NOT(ISBLANK(BJ$7)),BJ21&gt;BJ$7)</formula>
    </cfRule>
  </conditionalFormatting>
  <conditionalFormatting sqref="BJ24">
    <cfRule type="expression" dxfId="31" priority="1388" stopIfTrue="1">
      <formula>AND(NOT(ISBLANK(BJ$7)),BJ24&gt;BJ$7)</formula>
    </cfRule>
  </conditionalFormatting>
  <conditionalFormatting sqref="BK14:BK17">
    <cfRule type="expression" dxfId="30" priority="74" stopIfTrue="1">
      <formula>AND(NOT(ISBLANK(BI$7)),BK14&gt;BI$7)</formula>
    </cfRule>
  </conditionalFormatting>
  <conditionalFormatting sqref="BK19">
    <cfRule type="expression" dxfId="29" priority="974" stopIfTrue="1">
      <formula>AND(NOT(ISBLANK(BI$7)),BK19&gt;BI$7)</formula>
    </cfRule>
    <cfRule type="expression" dxfId="28" priority="1488" stopIfTrue="1">
      <formula>AND(NOT(ISBLANK(BI$7)),BK19&gt;BI$7)</formula>
    </cfRule>
  </conditionalFormatting>
  <conditionalFormatting sqref="BL14:BL19">
    <cfRule type="expression" dxfId="27" priority="90" stopIfTrue="1">
      <formula>AND(NOT(ISBLANK(BL$7)),BL14&gt;BL$7)</formula>
    </cfRule>
  </conditionalFormatting>
  <conditionalFormatting sqref="BL21:BL22">
    <cfRule type="expression" dxfId="26" priority="1449" stopIfTrue="1">
      <formula>AND(NOT(ISBLANK(BL$7)),BL21&gt;BL$7)</formula>
    </cfRule>
  </conditionalFormatting>
  <conditionalFormatting sqref="BL24">
    <cfRule type="expression" dxfId="25" priority="1389" stopIfTrue="1">
      <formula>AND(NOT(ISBLANK(BL$7)),BL24&gt;BL$7)</formula>
    </cfRule>
  </conditionalFormatting>
  <conditionalFormatting sqref="BN14:BN19">
    <cfRule type="expression" dxfId="24" priority="93" stopIfTrue="1">
      <formula>AND(NOT(ISBLANK(BN$7)),BN14&gt;BN$7)</formula>
    </cfRule>
  </conditionalFormatting>
  <conditionalFormatting sqref="BN21:BN22">
    <cfRule type="expression" dxfId="23" priority="1450" stopIfTrue="1">
      <formula>AND(NOT(ISBLANK(BN$7)),BN21&gt;BN$7)</formula>
    </cfRule>
  </conditionalFormatting>
  <conditionalFormatting sqref="BN24">
    <cfRule type="expression" dxfId="22" priority="1390" stopIfTrue="1">
      <formula>AND(NOT(ISBLANK(BN$7)),BN24&gt;BN$7)</formula>
    </cfRule>
  </conditionalFormatting>
  <conditionalFormatting sqref="BP14:BP19">
    <cfRule type="expression" dxfId="21" priority="148" stopIfTrue="1">
      <formula>AND(NOT(ISBLANK(BP$7)),BP14&gt;BP$7)</formula>
    </cfRule>
  </conditionalFormatting>
  <conditionalFormatting sqref="BP21:BP22">
    <cfRule type="expression" dxfId="20" priority="1451" stopIfTrue="1">
      <formula>AND(NOT(ISBLANK(BP$7)),BP21&gt;BP$7)</formula>
    </cfRule>
  </conditionalFormatting>
  <conditionalFormatting sqref="BP24">
    <cfRule type="expression" dxfId="19" priority="1391" stopIfTrue="1">
      <formula>AND(NOT(ISBLANK(BP$7)),BP24&gt;BP$7)</formula>
    </cfRule>
  </conditionalFormatting>
  <conditionalFormatting sqref="BR14:BR19">
    <cfRule type="expression" dxfId="18" priority="150" stopIfTrue="1">
      <formula>AND(NOT(ISBLANK(BR$7)),BR14&gt;BR$7)</formula>
    </cfRule>
  </conditionalFormatting>
  <conditionalFormatting sqref="BR21:BR22">
    <cfRule type="expression" dxfId="17" priority="1452" stopIfTrue="1">
      <formula>AND(NOT(ISBLANK(BR$7)),BR21&gt;BR$7)</formula>
    </cfRule>
  </conditionalFormatting>
  <conditionalFormatting sqref="BR24">
    <cfRule type="expression" dxfId="16" priority="1392" stopIfTrue="1">
      <formula>AND(NOT(ISBLANK(BR$7)),BR24&gt;BR$7)</formula>
    </cfRule>
  </conditionalFormatting>
  <conditionalFormatting sqref="BT14:BT19">
    <cfRule type="expression" dxfId="15" priority="152" stopIfTrue="1">
      <formula>AND(NOT(ISBLANK(BT$7)),BT14&gt;BT$7)</formula>
    </cfRule>
  </conditionalFormatting>
  <conditionalFormatting sqref="BT21:BT22">
    <cfRule type="expression" dxfId="14" priority="1453" stopIfTrue="1">
      <formula>AND(NOT(ISBLANK(BT$7)),BT21&gt;BT$7)</formula>
    </cfRule>
  </conditionalFormatting>
  <conditionalFormatting sqref="BT24">
    <cfRule type="expression" dxfId="13" priority="1393" stopIfTrue="1">
      <formula>AND(NOT(ISBLANK(BT$7)),BT24&gt;BT$7)</formula>
    </cfRule>
  </conditionalFormatting>
  <conditionalFormatting sqref="BV14:BV19">
    <cfRule type="expression" dxfId="12" priority="154" stopIfTrue="1">
      <formula>AND(NOT(ISBLANK(BV$7)),BV14&gt;BV$7)</formula>
    </cfRule>
  </conditionalFormatting>
  <conditionalFormatting sqref="BV21:BV22">
    <cfRule type="expression" dxfId="11" priority="1454" stopIfTrue="1">
      <formula>AND(NOT(ISBLANK(BV$7)),BV21&gt;BV$7)</formula>
    </cfRule>
  </conditionalFormatting>
  <conditionalFormatting sqref="BV24">
    <cfRule type="expression" dxfId="10" priority="1394" stopIfTrue="1">
      <formula>AND(NOT(ISBLANK(BV$7)),BV24&gt;BV$7)</formula>
    </cfRule>
  </conditionalFormatting>
  <conditionalFormatting sqref="BX14:BX19">
    <cfRule type="expression" dxfId="9" priority="156" stopIfTrue="1">
      <formula>AND(NOT(ISBLANK(BX$7)),BX14&gt;BX$7)</formula>
    </cfRule>
  </conditionalFormatting>
  <conditionalFormatting sqref="BX21:BX22">
    <cfRule type="expression" dxfId="8" priority="1455" stopIfTrue="1">
      <formula>AND(NOT(ISBLANK(BX$7)),BX21&gt;BX$7)</formula>
    </cfRule>
  </conditionalFormatting>
  <conditionalFormatting sqref="BX24">
    <cfRule type="expression" dxfId="7" priority="1395" stopIfTrue="1">
      <formula>AND(NOT(ISBLANK(BX$7)),BX24&gt;BX$7)</formula>
    </cfRule>
  </conditionalFormatting>
  <conditionalFormatting sqref="BZ14:BZ19">
    <cfRule type="expression" dxfId="6" priority="158" stopIfTrue="1">
      <formula>AND(NOT(ISBLANK(BZ$7)),BZ14&gt;BZ$7)</formula>
    </cfRule>
  </conditionalFormatting>
  <conditionalFormatting sqref="BZ21:BZ22">
    <cfRule type="expression" dxfId="5" priority="1456" stopIfTrue="1">
      <formula>AND(NOT(ISBLANK(BZ$7)),BZ21&gt;BZ$7)</formula>
    </cfRule>
  </conditionalFormatting>
  <conditionalFormatting sqref="BZ24">
    <cfRule type="expression" dxfId="4" priority="1396" stopIfTrue="1">
      <formula>AND(NOT(ISBLANK(BZ$7)),BZ24&gt;BZ$7)</formula>
    </cfRule>
  </conditionalFormatting>
  <conditionalFormatting sqref="CB14:CB19">
    <cfRule type="expression" dxfId="3" priority="160" stopIfTrue="1">
      <formula>AND(NOT(ISBLANK(CB$7)),CB14&gt;CB$7)</formula>
    </cfRule>
  </conditionalFormatting>
  <conditionalFormatting sqref="CB21:CB22">
    <cfRule type="expression" dxfId="2" priority="1457" stopIfTrue="1">
      <formula>AND(NOT(ISBLANK(CB$7)),CB21&gt;CB$7)</formula>
    </cfRule>
  </conditionalFormatting>
  <conditionalFormatting sqref="CB24">
    <cfRule type="expression" dxfId="1" priority="1397" stopIfTrue="1">
      <formula>AND(NOT(ISBLANK(CB$7)),CB24&gt;CB$7)</formula>
    </cfRule>
  </conditionalFormatting>
  <conditionalFormatting sqref="CC14:CC44 G49:G73 AE55:AE73">
    <cfRule type="expression" dxfId="0" priority="1493" stopIfTrue="1">
      <formula>AND(NOT(ISBLANK(G$7)),G14&gt;G$7)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SHOSHI ASHKENAZI</cp:lastModifiedBy>
  <cp:lastPrinted>2007-03-19T08:31:08Z</cp:lastPrinted>
  <dcterms:created xsi:type="dcterms:W3CDTF">2002-08-29T07:01:57Z</dcterms:created>
  <dcterms:modified xsi:type="dcterms:W3CDTF">2025-01-08T10:04:51Z</dcterms:modified>
</cp:coreProperties>
</file>